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527"/>
  <workbookPr defaultThemeVersion="124226"/>
  <mc:AlternateContent xmlns:mc="http://schemas.openxmlformats.org/markup-compatibility/2006">
    <mc:Choice Requires="x15">
      <x15ac:absPath xmlns:x15ac="http://schemas.microsoft.com/office/spreadsheetml/2010/11/ac" url="G:\2021\Area de trabalho\BM VIAMBIENTAL2020\ANO 2021\"/>
    </mc:Choice>
  </mc:AlternateContent>
  <xr:revisionPtr revIDLastSave="0" documentId="8_{387E95C1-B6AD-4CC5-982C-845BE7F7CDAE}" xr6:coauthVersionLast="47" xr6:coauthVersionMax="47" xr10:uidLastSave="{00000000-0000-0000-0000-000000000000}"/>
  <bookViews>
    <workbookView xWindow="-120" yWindow="-120" windowWidth="20730" windowHeight="11160" tabRatio="902" xr2:uid="{00000000-000D-0000-FFFF-FFFF00000000}"/>
  </bookViews>
  <sheets>
    <sheet name="BM 09.2021 " sheetId="23" r:id="rId1"/>
    <sheet name="Item 1 - Varrição" sheetId="56" r:id="rId2"/>
    <sheet name="Item 2 - Capinação" sheetId="4" r:id="rId3"/>
    <sheet name="Item 3 - Pintura" sheetId="18" r:id="rId4"/>
    <sheet name="Item 4 - Serviços Complem." sheetId="7" r:id="rId5"/>
    <sheet name="Item 5 - Conteineres" sheetId="13" r:id="rId6"/>
    <sheet name="Item 6 - Coleta Domiciliar" sheetId="25" r:id="rId7"/>
    <sheet name="Item 7 - Coleta de Volumosos" sheetId="26" state="hidden" r:id="rId8"/>
    <sheet name="Item 8 - Beneficiamento Poda" sheetId="16" state="hidden" r:id="rId9"/>
    <sheet name="Item 9 - Beneficiamento Entulho" sheetId="20" state="hidden" r:id="rId10"/>
    <sheet name="Item 8 - Aterro Sanitário" sheetId="27" r:id="rId11"/>
    <sheet name="Item 11 - Água Pluvial" sheetId="37" state="hidden" r:id="rId12"/>
    <sheet name="Item 9 - Chorume" sheetId="39" state="hidden" r:id="rId13"/>
    <sheet name="Item 10 - Gás" sheetId="21" r:id="rId14"/>
    <sheet name="Item 11 - Pluvial" sheetId="47" state="hidden" r:id="rId15"/>
    <sheet name="Item 13 - EH" sheetId="48" state="hidden" r:id="rId16"/>
    <sheet name="Item 14 - Rolo" sheetId="49" state="hidden" r:id="rId17"/>
    <sheet name="Item 15 - Basculante" sheetId="50" state="hidden" r:id="rId18"/>
    <sheet name="Item 1 - Varrição Fotos" sheetId="30" r:id="rId19"/>
    <sheet name="Item 2 - Capinação Fotos" sheetId="44" r:id="rId20"/>
    <sheet name="Item 3 - Pintura Fotos" sheetId="45" r:id="rId21"/>
    <sheet name="Item 4 - Serviços comp. Fotos." sheetId="42" r:id="rId22"/>
    <sheet name="Item 5 - Conteineres Fotos" sheetId="29" r:id="rId23"/>
    <sheet name="Item 6 - Coleta Dom. Fotos" sheetId="33" r:id="rId24"/>
    <sheet name="Item 8 - Aterro San. Fotos" sheetId="38" r:id="rId25"/>
    <sheet name="Item 14 - Dren Chor Fotos " sheetId="41" state="hidden" r:id="rId26"/>
    <sheet name="Item 10 - Gas Fotos" sheetId="35" r:id="rId27"/>
    <sheet name="Item 11 - Pluvial Fotos" sheetId="52" state="hidden" r:id="rId28"/>
    <sheet name="Item 13 - EH Fotos" sheetId="51" state="hidden" r:id="rId29"/>
    <sheet name="Item 14 - Rolo Fotos" sheetId="53" state="hidden" r:id="rId30"/>
    <sheet name="Item 15 - Basculante Fotos" sheetId="54" state="hidden" r:id="rId31"/>
    <sheet name="Item 15 - Camp. Outub. Rosa" sheetId="43" state="hidden" r:id="rId32"/>
    <sheet name="Item 13 - Águas Pluviais" sheetId="22" state="hidden" r:id="rId33"/>
    <sheet name="Item 14 - Administração Local" sheetId="11" state="hidden" r:id="rId34"/>
  </sheets>
  <externalReferences>
    <externalReference r:id="rId35"/>
  </externalReferences>
  <definedNames>
    <definedName name="_xlnm._FilterDatabase" localSheetId="1" hidden="1">'Item 1 - Varrição'!$B$4:$J$188</definedName>
    <definedName name="_xlnm._FilterDatabase" localSheetId="2" hidden="1">'Item 2 - Capinação'!$B$7:$G$129</definedName>
    <definedName name="_xlnm._FilterDatabase" localSheetId="3" hidden="1">'Item 3 - Pintura'!$B$7:$G$105</definedName>
    <definedName name="_xlnm._FilterDatabase" localSheetId="4" hidden="1">'Item 4 - Serviços Complem.'!$B$7:$H$83</definedName>
    <definedName name="_xlnm._FilterDatabase" localSheetId="5" hidden="1">'Item 5 - Conteineres'!$B$5:$E$34</definedName>
    <definedName name="_xlnm._FilterDatabase" localSheetId="6" hidden="1">'Item 6 - Coleta Domiciliar'!$B$4:$J$348</definedName>
    <definedName name="_xlnm._FilterDatabase" localSheetId="7" hidden="1">'Item 7 - Coleta de Volumosos'!$B$4:$K$25</definedName>
    <definedName name="_xlnm._FilterDatabase" localSheetId="10" hidden="1">'Item 8 - Aterro Sanitário'!$B$4:$L$481</definedName>
    <definedName name="_xlnm.Print_Area" localSheetId="0">'BM 09.2021 '!$B$2:$O$33</definedName>
    <definedName name="_xlnm.Print_Area" localSheetId="1">'Item 1 - Varrição'!$B$2:$J$187</definedName>
    <definedName name="_xlnm.Print_Area" localSheetId="18">'Item 1 - Varrição Fotos'!$B$2:$C$12</definedName>
    <definedName name="_xlnm.Print_Area" localSheetId="13">'Item 10 - Gás'!$A$2:$G$17</definedName>
    <definedName name="_xlnm.Print_Area" localSheetId="26">'Item 10 - Gas Fotos'!$B$2:$C$9</definedName>
    <definedName name="_xlnm.Print_Area" localSheetId="11">'Item 11 - Água Pluvial'!$B$2:$D$14</definedName>
    <definedName name="_xlnm.Print_Area" localSheetId="14">'Item 11 - Pluvial'!$A$2:$G$16</definedName>
    <definedName name="_xlnm.Print_Area" localSheetId="27">'Item 11 - Pluvial Fotos'!$B$2:$C$9</definedName>
    <definedName name="_xlnm.Print_Area" localSheetId="15">'Item 13 - EH'!$A$2:$G$16</definedName>
    <definedName name="_xlnm.Print_Area" localSheetId="28">'Item 13 - EH Fotos'!$B$2:$C$9</definedName>
    <definedName name="_xlnm.Print_Area" localSheetId="25">'Item 14 - Dren Chor Fotos '!$B$2:$C$7</definedName>
    <definedName name="_xlnm.Print_Area" localSheetId="16">'Item 14 - Rolo'!$A$2:$G$16</definedName>
    <definedName name="_xlnm.Print_Area" localSheetId="29">'Item 14 - Rolo Fotos'!$B$2:$C$9</definedName>
    <definedName name="_xlnm.Print_Area" localSheetId="17">'Item 15 - Basculante'!$A$2:$G$16</definedName>
    <definedName name="_xlnm.Print_Area" localSheetId="30">'Item 15 - Basculante Fotos'!$B$2:$C$10</definedName>
    <definedName name="_xlnm.Print_Area" localSheetId="31">'Item 15 - Camp. Outub. Rosa'!$B$2:$C$9</definedName>
    <definedName name="_xlnm.Print_Area" localSheetId="2">'Item 2 - Capinação'!$B$2:$G$123</definedName>
    <definedName name="_xlnm.Print_Area" localSheetId="19">'Item 2 - Capinação Fotos'!$B$2:$C$12</definedName>
    <definedName name="_xlnm.Print_Area" localSheetId="3">'Item 3 - Pintura'!$B$2:$G$100</definedName>
    <definedName name="_xlnm.Print_Area" localSheetId="20">'Item 3 - Pintura Fotos'!$B$2:$C$12</definedName>
    <definedName name="_xlnm.Print_Area" localSheetId="21">'Item 4 - Serviços comp. Fotos.'!$B$2:$C$11</definedName>
    <definedName name="_xlnm.Print_Area" localSheetId="4">'Item 4 - Serviços Complem.'!$B$2:$H$83</definedName>
    <definedName name="_xlnm.Print_Area" localSheetId="5">'Item 5 - Conteineres'!$A$1:$E$35</definedName>
    <definedName name="_xlnm.Print_Area" localSheetId="22">'Item 5 - Conteineres Fotos'!$B$2:$C$11</definedName>
    <definedName name="_xlnm.Print_Area" localSheetId="23">'Item 6 - Coleta Dom. Fotos'!$B$2:$C$11</definedName>
    <definedName name="_xlnm.Print_Area" localSheetId="6">'Item 6 - Coleta Domiciliar'!$B$2:$J$348</definedName>
    <definedName name="_xlnm.Print_Area" localSheetId="7">'Item 7 - Coleta de Volumosos'!$B$2:$K$25</definedName>
    <definedName name="_xlnm.Print_Area" localSheetId="24">'Item 8 - Aterro San. Fotos'!$B$2:$C$12</definedName>
    <definedName name="_xlnm.Print_Area" localSheetId="10">'Item 8 - Aterro Sanitário'!$A$1:$M$488</definedName>
    <definedName name="_xlnm.Print_Area" localSheetId="12">'Item 9 - Chorume'!$B$2:$G$16</definedName>
    <definedName name="Equ" localSheetId="18">#REF!</definedName>
    <definedName name="Equ" localSheetId="26">#REF!</definedName>
    <definedName name="Equ" localSheetId="11">#REF!</definedName>
    <definedName name="Equ" localSheetId="27">#REF!</definedName>
    <definedName name="Equ" localSheetId="28">#REF!</definedName>
    <definedName name="Equ" localSheetId="25">#REF!</definedName>
    <definedName name="Equ" localSheetId="29">#REF!</definedName>
    <definedName name="Equ" localSheetId="30">#REF!</definedName>
    <definedName name="Equ" localSheetId="31">#REF!</definedName>
    <definedName name="Equ" localSheetId="19">#REF!</definedName>
    <definedName name="Equ" localSheetId="20">#REF!</definedName>
    <definedName name="Equ" localSheetId="21">#REF!</definedName>
    <definedName name="Equ" localSheetId="22">#REF!</definedName>
    <definedName name="Equ" localSheetId="23">#REF!</definedName>
    <definedName name="Equ" localSheetId="24">#REF!</definedName>
    <definedName name="Equ" localSheetId="12">#REF!</definedName>
    <definedName name="Equ">#REF!</definedName>
    <definedName name="Excel_BuiltIn__FilterDatabase_4" localSheetId="18">#REF!</definedName>
    <definedName name="Excel_BuiltIn__FilterDatabase_4" localSheetId="26">#REF!</definedName>
    <definedName name="Excel_BuiltIn__FilterDatabase_4" localSheetId="11">#REF!</definedName>
    <definedName name="Excel_BuiltIn__FilterDatabase_4" localSheetId="27">#REF!</definedName>
    <definedName name="Excel_BuiltIn__FilterDatabase_4" localSheetId="28">#REF!</definedName>
    <definedName name="Excel_BuiltIn__FilterDatabase_4" localSheetId="25">#REF!</definedName>
    <definedName name="Excel_BuiltIn__FilterDatabase_4" localSheetId="29">#REF!</definedName>
    <definedName name="Excel_BuiltIn__FilterDatabase_4" localSheetId="30">#REF!</definedName>
    <definedName name="Excel_BuiltIn__FilterDatabase_4" localSheetId="31">#REF!</definedName>
    <definedName name="Excel_BuiltIn__FilterDatabase_4" localSheetId="19">#REF!</definedName>
    <definedName name="Excel_BuiltIn__FilterDatabase_4" localSheetId="20">#REF!</definedName>
    <definedName name="Excel_BuiltIn__FilterDatabase_4" localSheetId="21">#REF!</definedName>
    <definedName name="Excel_BuiltIn__FilterDatabase_4" localSheetId="22">#REF!</definedName>
    <definedName name="Excel_BuiltIn__FilterDatabase_4" localSheetId="23">#REF!</definedName>
    <definedName name="Excel_BuiltIn__FilterDatabase_4" localSheetId="24">#REF!</definedName>
    <definedName name="Excel_BuiltIn__FilterDatabase_4" localSheetId="12">#REF!</definedName>
    <definedName name="Excel_BuiltIn__FilterDatabase_4">#REF!</definedName>
    <definedName name="Excel_BuiltIn_Print_Area_16" localSheetId="1">#REF!</definedName>
    <definedName name="Excel_BuiltIn_Print_Area_16" localSheetId="18">#REF!</definedName>
    <definedName name="Excel_BuiltIn_Print_Area_16" localSheetId="26">#REF!</definedName>
    <definedName name="Excel_BuiltIn_Print_Area_16" localSheetId="11">#REF!</definedName>
    <definedName name="Excel_BuiltIn_Print_Area_16" localSheetId="27">#REF!</definedName>
    <definedName name="Excel_BuiltIn_Print_Area_16" localSheetId="28">#REF!</definedName>
    <definedName name="Excel_BuiltIn_Print_Area_16" localSheetId="25">#REF!</definedName>
    <definedName name="Excel_BuiltIn_Print_Area_16" localSheetId="29">#REF!</definedName>
    <definedName name="Excel_BuiltIn_Print_Area_16" localSheetId="30">#REF!</definedName>
    <definedName name="Excel_BuiltIn_Print_Area_16" localSheetId="31">#REF!</definedName>
    <definedName name="Excel_BuiltIn_Print_Area_16" localSheetId="19">#REF!</definedName>
    <definedName name="Excel_BuiltIn_Print_Area_16" localSheetId="20">#REF!</definedName>
    <definedName name="Excel_BuiltIn_Print_Area_16" localSheetId="21">#REF!</definedName>
    <definedName name="Excel_BuiltIn_Print_Area_16" localSheetId="22">#REF!</definedName>
    <definedName name="Excel_BuiltIn_Print_Area_16" localSheetId="23">#REF!</definedName>
    <definedName name="Excel_BuiltIn_Print_Area_16" localSheetId="24">#REF!</definedName>
    <definedName name="Excel_BuiltIn_Print_Area_16" localSheetId="12">#REF!</definedName>
    <definedName name="Excel_BuiltIn_Print_Area_16">#REF!</definedName>
    <definedName name="Excel_BuiltIn_Print_Area_17" localSheetId="1">#REF!</definedName>
    <definedName name="Excel_BuiltIn_Print_Area_17" localSheetId="18">#REF!</definedName>
    <definedName name="Excel_BuiltIn_Print_Area_17" localSheetId="26">#REF!</definedName>
    <definedName name="Excel_BuiltIn_Print_Area_17" localSheetId="11">#REF!</definedName>
    <definedName name="Excel_BuiltIn_Print_Area_17" localSheetId="27">#REF!</definedName>
    <definedName name="Excel_BuiltIn_Print_Area_17" localSheetId="28">#REF!</definedName>
    <definedName name="Excel_BuiltIn_Print_Area_17" localSheetId="25">#REF!</definedName>
    <definedName name="Excel_BuiltIn_Print_Area_17" localSheetId="29">#REF!</definedName>
    <definedName name="Excel_BuiltIn_Print_Area_17" localSheetId="30">#REF!</definedName>
    <definedName name="Excel_BuiltIn_Print_Area_17" localSheetId="31">#REF!</definedName>
    <definedName name="Excel_BuiltIn_Print_Area_17" localSheetId="19">#REF!</definedName>
    <definedName name="Excel_BuiltIn_Print_Area_17" localSheetId="20">#REF!</definedName>
    <definedName name="Excel_BuiltIn_Print_Area_17" localSheetId="21">#REF!</definedName>
    <definedName name="Excel_BuiltIn_Print_Area_17" localSheetId="22">#REF!</definedName>
    <definedName name="Excel_BuiltIn_Print_Area_17" localSheetId="23">#REF!</definedName>
    <definedName name="Excel_BuiltIn_Print_Area_17" localSheetId="24">#REF!</definedName>
    <definedName name="Excel_BuiltIn_Print_Area_17" localSheetId="12">#REF!</definedName>
    <definedName name="Excel_BuiltIn_Print_Area_17">#REF!</definedName>
    <definedName name="Hos" localSheetId="18">#REF!</definedName>
    <definedName name="Hos" localSheetId="26">#REF!</definedName>
    <definedName name="Hos" localSheetId="11">#REF!</definedName>
    <definedName name="Hos" localSheetId="27">#REF!</definedName>
    <definedName name="Hos" localSheetId="28">#REF!</definedName>
    <definedName name="Hos" localSheetId="25">#REF!</definedName>
    <definedName name="Hos" localSheetId="29">#REF!</definedName>
    <definedName name="Hos" localSheetId="30">#REF!</definedName>
    <definedName name="Hos" localSheetId="31">#REF!</definedName>
    <definedName name="Hos" localSheetId="19">#REF!</definedName>
    <definedName name="Hos" localSheetId="20">#REF!</definedName>
    <definedName name="Hos" localSheetId="21">#REF!</definedName>
    <definedName name="Hos" localSheetId="22">#REF!</definedName>
    <definedName name="Hos" localSheetId="23">#REF!</definedName>
    <definedName name="Hos" localSheetId="24">#REF!</definedName>
    <definedName name="Hos" localSheetId="12">#REF!</definedName>
    <definedName name="Hos">#REF!</definedName>
    <definedName name="Inc" localSheetId="18">#REF!</definedName>
    <definedName name="Inc" localSheetId="26">#REF!</definedName>
    <definedName name="Inc" localSheetId="11">#REF!</definedName>
    <definedName name="Inc" localSheetId="27">#REF!</definedName>
    <definedName name="Inc" localSheetId="28">#REF!</definedName>
    <definedName name="Inc" localSheetId="25">#REF!</definedName>
    <definedName name="Inc" localSheetId="29">#REF!</definedName>
    <definedName name="Inc" localSheetId="30">#REF!</definedName>
    <definedName name="Inc" localSheetId="31">#REF!</definedName>
    <definedName name="Inc" localSheetId="19">#REF!</definedName>
    <definedName name="Inc" localSheetId="20">#REF!</definedName>
    <definedName name="Inc" localSheetId="21">#REF!</definedName>
    <definedName name="Inc" localSheetId="22">#REF!</definedName>
    <definedName name="Inc" localSheetId="23">#REF!</definedName>
    <definedName name="Inc" localSheetId="24">#REF!</definedName>
    <definedName name="Inc" localSheetId="12">#REF!</definedName>
    <definedName name="Inc">#REF!</definedName>
    <definedName name="Lavf" localSheetId="18">#REF!</definedName>
    <definedName name="Lavf" localSheetId="26">#REF!</definedName>
    <definedName name="Lavf" localSheetId="11">#REF!</definedName>
    <definedName name="Lavf" localSheetId="27">#REF!</definedName>
    <definedName name="Lavf" localSheetId="28">#REF!</definedName>
    <definedName name="Lavf" localSheetId="25">#REF!</definedName>
    <definedName name="Lavf" localSheetId="29">#REF!</definedName>
    <definedName name="Lavf" localSheetId="30">#REF!</definedName>
    <definedName name="Lavf" localSheetId="31">#REF!</definedName>
    <definedName name="Lavf" localSheetId="19">#REF!</definedName>
    <definedName name="Lavf" localSheetId="20">#REF!</definedName>
    <definedName name="Lavf" localSheetId="21">#REF!</definedName>
    <definedName name="Lavf" localSheetId="22">#REF!</definedName>
    <definedName name="Lavf" localSheetId="23">#REF!</definedName>
    <definedName name="Lavf" localSheetId="24">#REF!</definedName>
    <definedName name="Lavf" localSheetId="12">#REF!</definedName>
    <definedName name="Lavf">#REF!</definedName>
    <definedName name="Lavv" localSheetId="18">#REF!</definedName>
    <definedName name="Lavv" localSheetId="26">#REF!</definedName>
    <definedName name="Lavv" localSheetId="11">#REF!</definedName>
    <definedName name="Lavv" localSheetId="27">#REF!</definedName>
    <definedName name="Lavv" localSheetId="28">#REF!</definedName>
    <definedName name="Lavv" localSheetId="25">#REF!</definedName>
    <definedName name="Lavv" localSheetId="29">#REF!</definedName>
    <definedName name="Lavv" localSheetId="30">#REF!</definedName>
    <definedName name="Lavv" localSheetId="31">#REF!</definedName>
    <definedName name="Lavv" localSheetId="19">#REF!</definedName>
    <definedName name="Lavv" localSheetId="20">#REF!</definedName>
    <definedName name="Lavv" localSheetId="21">#REF!</definedName>
    <definedName name="Lavv" localSheetId="22">#REF!</definedName>
    <definedName name="Lavv" localSheetId="23">#REF!</definedName>
    <definedName name="Lavv" localSheetId="24">#REF!</definedName>
    <definedName name="Lavv" localSheetId="12">#REF!</definedName>
    <definedName name="Lavv">#REF!</definedName>
    <definedName name="Mec" localSheetId="18">#REF!</definedName>
    <definedName name="Mec" localSheetId="26">#REF!</definedName>
    <definedName name="Mec" localSheetId="11">#REF!</definedName>
    <definedName name="Mec" localSheetId="27">#REF!</definedName>
    <definedName name="Mec" localSheetId="28">#REF!</definedName>
    <definedName name="Mec" localSheetId="25">#REF!</definedName>
    <definedName name="Mec" localSheetId="29">#REF!</definedName>
    <definedName name="Mec" localSheetId="30">#REF!</definedName>
    <definedName name="Mec" localSheetId="31">#REF!</definedName>
    <definedName name="Mec" localSheetId="19">#REF!</definedName>
    <definedName name="Mec" localSheetId="20">#REF!</definedName>
    <definedName name="Mec" localSheetId="21">#REF!</definedName>
    <definedName name="Mec" localSheetId="22">#REF!</definedName>
    <definedName name="Mec" localSheetId="23">#REF!</definedName>
    <definedName name="Mec" localSheetId="24">#REF!</definedName>
    <definedName name="Mec" localSheetId="12">#REF!</definedName>
    <definedName name="Mec">#REF!</definedName>
    <definedName name="PassaExtenso" localSheetId="1">[1]!PassaExtenso</definedName>
    <definedName name="PassaExtenso" localSheetId="18">[1]!PassaExtenso</definedName>
    <definedName name="PassaExtenso" localSheetId="26">[1]!PassaExtenso</definedName>
    <definedName name="PassaExtenso" localSheetId="11">[1]!PassaExtenso</definedName>
    <definedName name="PassaExtenso" localSheetId="14">[1]!PassaExtenso</definedName>
    <definedName name="PassaExtenso" localSheetId="27">[1]!PassaExtenso</definedName>
    <definedName name="PassaExtenso" localSheetId="15">[1]!PassaExtenso</definedName>
    <definedName name="PassaExtenso" localSheetId="28">[1]!PassaExtenso</definedName>
    <definedName name="PassaExtenso" localSheetId="25">[1]!PassaExtenso</definedName>
    <definedName name="PassaExtenso" localSheetId="16">[1]!PassaExtenso</definedName>
    <definedName name="PassaExtenso" localSheetId="29">[1]!PassaExtenso</definedName>
    <definedName name="PassaExtenso" localSheetId="17">[1]!PassaExtenso</definedName>
    <definedName name="PassaExtenso" localSheetId="30">[1]!PassaExtenso</definedName>
    <definedName name="PassaExtenso" localSheetId="31">[1]!PassaExtenso</definedName>
    <definedName name="PassaExtenso" localSheetId="19">[1]!PassaExtenso</definedName>
    <definedName name="PassaExtenso" localSheetId="20">[1]!PassaExtenso</definedName>
    <definedName name="PassaExtenso" localSheetId="21">[1]!PassaExtenso</definedName>
    <definedName name="PassaExtenso" localSheetId="22">[1]!PassaExtenso</definedName>
    <definedName name="PassaExtenso" localSheetId="23">[1]!PassaExtenso</definedName>
    <definedName name="PassaExtenso" localSheetId="24">[1]!PassaExtenso</definedName>
    <definedName name="PassaExtenso" localSheetId="12">[1]!PassaExtenso</definedName>
    <definedName name="PassaExtenso">[1]!PassaExtenso</definedName>
    <definedName name="PINTURA" localSheetId="18">#REF!</definedName>
    <definedName name="PINTURA" localSheetId="26">#REF!</definedName>
    <definedName name="PINTURA" localSheetId="11">#REF!</definedName>
    <definedName name="PINTURA" localSheetId="27">#REF!</definedName>
    <definedName name="PINTURA" localSheetId="28">#REF!</definedName>
    <definedName name="PINTURA" localSheetId="25">#REF!</definedName>
    <definedName name="PINTURA" localSheetId="29">#REF!</definedName>
    <definedName name="PINTURA" localSheetId="30">#REF!</definedName>
    <definedName name="PINTURA" localSheetId="31">#REF!</definedName>
    <definedName name="PINTURA" localSheetId="19">#REF!</definedName>
    <definedName name="PINTURA" localSheetId="20">#REF!</definedName>
    <definedName name="PINTURA" localSheetId="21">#REF!</definedName>
    <definedName name="PINTURA" localSheetId="22">#REF!</definedName>
    <definedName name="PINTURA" localSheetId="23">#REF!</definedName>
    <definedName name="PINTURA" localSheetId="24">#REF!</definedName>
    <definedName name="PINTURA" localSheetId="12">#REF!</definedName>
    <definedName name="PINTURA">#REF!</definedName>
    <definedName name="Plan" localSheetId="18">#REF!</definedName>
    <definedName name="Plan" localSheetId="26">#REF!</definedName>
    <definedName name="Plan" localSheetId="11">#REF!</definedName>
    <definedName name="Plan" localSheetId="27">#REF!</definedName>
    <definedName name="Plan" localSheetId="28">#REF!</definedName>
    <definedName name="Plan" localSheetId="25">#REF!</definedName>
    <definedName name="Plan" localSheetId="29">#REF!</definedName>
    <definedName name="Plan" localSheetId="30">#REF!</definedName>
    <definedName name="Plan" localSheetId="31">#REF!</definedName>
    <definedName name="Plan" localSheetId="19">#REF!</definedName>
    <definedName name="Plan" localSheetId="20">#REF!</definedName>
    <definedName name="Plan" localSheetId="21">#REF!</definedName>
    <definedName name="Plan" localSheetId="22">#REF!</definedName>
    <definedName name="Plan" localSheetId="23">#REF!</definedName>
    <definedName name="Plan" localSheetId="24">#REF!</definedName>
    <definedName name="Plan" localSheetId="12">#REF!</definedName>
    <definedName name="Plan">#REF!</definedName>
    <definedName name="Plan1" localSheetId="18">#REF!</definedName>
    <definedName name="Plan1" localSheetId="26">#REF!</definedName>
    <definedName name="Plan1" localSheetId="11">#REF!</definedName>
    <definedName name="Plan1" localSheetId="27">#REF!</definedName>
    <definedName name="Plan1" localSheetId="28">#REF!</definedName>
    <definedName name="Plan1" localSheetId="25">#REF!</definedName>
    <definedName name="Plan1" localSheetId="29">#REF!</definedName>
    <definedName name="Plan1" localSheetId="30">#REF!</definedName>
    <definedName name="Plan1" localSheetId="31">#REF!</definedName>
    <definedName name="Plan1" localSheetId="19">#REF!</definedName>
    <definedName name="Plan1" localSheetId="20">#REF!</definedName>
    <definedName name="Plan1" localSheetId="21">#REF!</definedName>
    <definedName name="Plan1" localSheetId="22">#REF!</definedName>
    <definedName name="Plan1" localSheetId="23">#REF!</definedName>
    <definedName name="Plan1" localSheetId="24">#REF!</definedName>
    <definedName name="Plan1" localSheetId="12">#REF!</definedName>
    <definedName name="Plan1">#REF!</definedName>
    <definedName name="_xlnm.Print_Titles" localSheetId="1">'Item 1 - Varrição'!$2:$4</definedName>
    <definedName name="_xlnm.Print_Titles" localSheetId="18">'Item 1 - Varrição Fotos'!$2:$6</definedName>
    <definedName name="_xlnm.Print_Titles" localSheetId="26">'Item 10 - Gas Fotos'!$2:$6</definedName>
    <definedName name="_xlnm.Print_Titles" localSheetId="27">'Item 11 - Pluvial Fotos'!$2:$6</definedName>
    <definedName name="_xlnm.Print_Titles" localSheetId="28">'Item 13 - EH Fotos'!$2:$6</definedName>
    <definedName name="_xlnm.Print_Titles" localSheetId="25">'Item 14 - Dren Chor Fotos '!$2:$6</definedName>
    <definedName name="_xlnm.Print_Titles" localSheetId="29">'Item 14 - Rolo Fotos'!$2:$6</definedName>
    <definedName name="_xlnm.Print_Titles" localSheetId="30">'Item 15 - Basculante Fotos'!$2:$6</definedName>
    <definedName name="_xlnm.Print_Titles" localSheetId="31">'Item 15 - Camp. Outub. Rosa'!$2:$6</definedName>
    <definedName name="_xlnm.Print_Titles" localSheetId="2">'Item 2 - Capinação'!$2:$7</definedName>
    <definedName name="_xlnm.Print_Titles" localSheetId="19">'Item 2 - Capinação Fotos'!$2:$6</definedName>
    <definedName name="_xlnm.Print_Titles" localSheetId="3">'Item 3 - Pintura'!$2:$7</definedName>
    <definedName name="_xlnm.Print_Titles" localSheetId="20">'Item 3 - Pintura Fotos'!$2:$6</definedName>
    <definedName name="_xlnm.Print_Titles" localSheetId="21">'Item 4 - Serviços comp. Fotos.'!$2:$6</definedName>
    <definedName name="_xlnm.Print_Titles" localSheetId="4">'Item 4 - Serviços Complem.'!$2:$7</definedName>
    <definedName name="_xlnm.Print_Titles" localSheetId="22">'Item 5 - Conteineres Fotos'!$2:$6</definedName>
    <definedName name="_xlnm.Print_Titles" localSheetId="23">'Item 6 - Coleta Dom. Fotos'!$2:$6</definedName>
    <definedName name="_xlnm.Print_Titles" localSheetId="6">'Item 6 - Coleta Domiciliar'!$2:$4</definedName>
    <definedName name="_xlnm.Print_Titles" localSheetId="7">'Item 7 - Coleta de Volumosos'!$2:$4</definedName>
    <definedName name="_xlnm.Print_Titles" localSheetId="24">'Item 8 - Aterro San. Fotos'!$2:$6</definedName>
    <definedName name="_xlnm.Print_Titles" localSheetId="10">'Item 8 - Aterro Sanitário'!$2:$4</definedName>
    <definedName name="Unif" localSheetId="18">#REF!</definedName>
    <definedName name="Unif" localSheetId="26">#REF!</definedName>
    <definedName name="Unif" localSheetId="11">#REF!</definedName>
    <definedName name="Unif" localSheetId="27">#REF!</definedName>
    <definedName name="Unif" localSheetId="28">#REF!</definedName>
    <definedName name="Unif" localSheetId="25">#REF!</definedName>
    <definedName name="Unif" localSheetId="29">#REF!</definedName>
    <definedName name="Unif" localSheetId="30">#REF!</definedName>
    <definedName name="Unif" localSheetId="31">#REF!</definedName>
    <definedName name="Unif" localSheetId="19">#REF!</definedName>
    <definedName name="Unif" localSheetId="20">#REF!</definedName>
    <definedName name="Unif" localSheetId="21">#REF!</definedName>
    <definedName name="Unif" localSheetId="22">#REF!</definedName>
    <definedName name="Unif" localSheetId="23">#REF!</definedName>
    <definedName name="Unif" localSheetId="24">#REF!</definedName>
    <definedName name="Unif" localSheetId="12">#REF!</definedName>
    <definedName name="Unif">#REF!</definedName>
    <definedName name="Var" localSheetId="18">#REF!</definedName>
    <definedName name="Var" localSheetId="26">#REF!</definedName>
    <definedName name="Var" localSheetId="11">#REF!</definedName>
    <definedName name="Var" localSheetId="27">#REF!</definedName>
    <definedName name="Var" localSheetId="28">#REF!</definedName>
    <definedName name="Var" localSheetId="25">#REF!</definedName>
    <definedName name="Var" localSheetId="29">#REF!</definedName>
    <definedName name="Var" localSheetId="30">#REF!</definedName>
    <definedName name="Var" localSheetId="31">#REF!</definedName>
    <definedName name="Var" localSheetId="19">#REF!</definedName>
    <definedName name="Var" localSheetId="20">#REF!</definedName>
    <definedName name="Var" localSheetId="21">#REF!</definedName>
    <definedName name="Var" localSheetId="22">#REF!</definedName>
    <definedName name="Var" localSheetId="23">#REF!</definedName>
    <definedName name="Var" localSheetId="24">#REF!</definedName>
    <definedName name="Var" localSheetId="12">#REF!</definedName>
    <definedName name="Var">#REF!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479" i="27" l="1"/>
  <c r="L478" i="27"/>
  <c r="L477" i="27"/>
  <c r="L476" i="27"/>
  <c r="L475" i="27"/>
  <c r="L474" i="27"/>
  <c r="L473" i="27"/>
  <c r="L472" i="27"/>
  <c r="L471" i="27"/>
  <c r="L470" i="27"/>
  <c r="L469" i="27"/>
  <c r="L468" i="27"/>
  <c r="L467" i="27"/>
  <c r="L466" i="27"/>
  <c r="L465" i="27"/>
  <c r="L464" i="27"/>
  <c r="L463" i="27"/>
  <c r="L462" i="27"/>
  <c r="L461" i="27"/>
  <c r="L460" i="27"/>
  <c r="L459" i="27"/>
  <c r="L458" i="27"/>
  <c r="L457" i="27"/>
  <c r="L456" i="27"/>
  <c r="L455" i="27"/>
  <c r="L454" i="27"/>
  <c r="L453" i="27"/>
  <c r="L452" i="27"/>
  <c r="L451" i="27"/>
  <c r="L450" i="27"/>
  <c r="L449" i="27"/>
  <c r="L448" i="27"/>
  <c r="L447" i="27"/>
  <c r="L446" i="27"/>
  <c r="L445" i="27"/>
  <c r="L444" i="27"/>
  <c r="L443" i="27"/>
  <c r="L442" i="27"/>
  <c r="L441" i="27"/>
  <c r="L440" i="27"/>
  <c r="L439" i="27"/>
  <c r="L438" i="27"/>
  <c r="L437" i="27"/>
  <c r="L436" i="27"/>
  <c r="L435" i="27"/>
  <c r="L434" i="27"/>
  <c r="L433" i="27"/>
  <c r="L432" i="27"/>
  <c r="L431" i="27"/>
  <c r="L430" i="27"/>
  <c r="L429" i="27"/>
  <c r="L428" i="27"/>
  <c r="L427" i="27"/>
  <c r="L426" i="27"/>
  <c r="L425" i="27"/>
  <c r="L424" i="27"/>
  <c r="L423" i="27"/>
  <c r="L422" i="27"/>
  <c r="L421" i="27"/>
  <c r="L420" i="27"/>
  <c r="L419" i="27"/>
  <c r="L418" i="27"/>
  <c r="L417" i="27"/>
  <c r="L416" i="27"/>
  <c r="L415" i="27"/>
  <c r="L414" i="27"/>
  <c r="L413" i="27"/>
  <c r="L412" i="27"/>
  <c r="L411" i="27"/>
  <c r="L410" i="27"/>
  <c r="L409" i="27"/>
  <c r="L408" i="27"/>
  <c r="L407" i="27"/>
  <c r="L406" i="27"/>
  <c r="L405" i="27"/>
  <c r="L404" i="27"/>
  <c r="L403" i="27"/>
  <c r="L402" i="27"/>
  <c r="L401" i="27"/>
  <c r="L400" i="27"/>
  <c r="L399" i="27"/>
  <c r="L398" i="27"/>
  <c r="L397" i="27"/>
  <c r="L396" i="27"/>
  <c r="L395" i="27"/>
  <c r="L394" i="27"/>
  <c r="L393" i="27"/>
  <c r="L392" i="27"/>
  <c r="L391" i="27"/>
  <c r="L390" i="27"/>
  <c r="L389" i="27"/>
  <c r="L388" i="27"/>
  <c r="L387" i="27"/>
  <c r="L386" i="27"/>
  <c r="L385" i="27"/>
  <c r="L384" i="27"/>
  <c r="L383" i="27"/>
  <c r="L382" i="27"/>
  <c r="L381" i="27"/>
  <c r="L380" i="27"/>
  <c r="L379" i="27"/>
  <c r="L378" i="27"/>
  <c r="L377" i="27"/>
  <c r="L376" i="27"/>
  <c r="L375" i="27"/>
  <c r="L374" i="27"/>
  <c r="L373" i="27"/>
  <c r="L372" i="27"/>
  <c r="L371" i="27"/>
  <c r="L370" i="27"/>
  <c r="L369" i="27"/>
  <c r="L368" i="27"/>
  <c r="L367" i="27"/>
  <c r="L366" i="27"/>
  <c r="L365" i="27"/>
  <c r="L364" i="27"/>
  <c r="L363" i="27"/>
  <c r="L362" i="27"/>
  <c r="L361" i="27"/>
  <c r="L360" i="27"/>
  <c r="L359" i="27"/>
  <c r="L358" i="27"/>
  <c r="L357" i="27"/>
  <c r="L356" i="27"/>
  <c r="L355" i="27"/>
  <c r="L354" i="27"/>
  <c r="L353" i="27"/>
  <c r="L352" i="27"/>
  <c r="L351" i="27"/>
  <c r="L350" i="27"/>
  <c r="L349" i="27"/>
  <c r="L348" i="27"/>
  <c r="L347" i="27"/>
  <c r="L346" i="27"/>
  <c r="L345" i="27"/>
  <c r="L344" i="27"/>
  <c r="L343" i="27"/>
  <c r="L342" i="27"/>
  <c r="L341" i="27"/>
  <c r="L340" i="27"/>
  <c r="L339" i="27"/>
  <c r="L338" i="27"/>
  <c r="L337" i="27"/>
  <c r="L336" i="27"/>
  <c r="L335" i="27"/>
  <c r="L334" i="27"/>
  <c r="L333" i="27"/>
  <c r="L332" i="27"/>
  <c r="L331" i="27"/>
  <c r="L330" i="27"/>
  <c r="L329" i="27"/>
  <c r="L328" i="27"/>
  <c r="L327" i="27"/>
  <c r="L326" i="27"/>
  <c r="L325" i="27"/>
  <c r="L324" i="27"/>
  <c r="L323" i="27"/>
  <c r="L322" i="27"/>
  <c r="L321" i="27"/>
  <c r="L320" i="27"/>
  <c r="L319" i="27"/>
  <c r="L318" i="27"/>
  <c r="L317" i="27"/>
  <c r="L316" i="27"/>
  <c r="L315" i="27"/>
  <c r="L314" i="27"/>
  <c r="L313" i="27"/>
  <c r="L312" i="27"/>
  <c r="L311" i="27"/>
  <c r="L310" i="27"/>
  <c r="L309" i="27"/>
  <c r="L308" i="27"/>
  <c r="L307" i="27"/>
  <c r="L306" i="27"/>
  <c r="L305" i="27"/>
  <c r="L304" i="27"/>
  <c r="L303" i="27"/>
  <c r="L302" i="27"/>
  <c r="L301" i="27"/>
  <c r="L300" i="27"/>
  <c r="L299" i="27"/>
  <c r="L298" i="27"/>
  <c r="L297" i="27"/>
  <c r="L296" i="27"/>
  <c r="L295" i="27"/>
  <c r="L294" i="27"/>
  <c r="L293" i="27"/>
  <c r="L292" i="27"/>
  <c r="L291" i="27"/>
  <c r="L290" i="27"/>
  <c r="L289" i="27"/>
  <c r="L288" i="27"/>
  <c r="L287" i="27"/>
  <c r="L286" i="27"/>
  <c r="L285" i="27"/>
  <c r="L284" i="27"/>
  <c r="L283" i="27"/>
  <c r="L282" i="27"/>
  <c r="L281" i="27"/>
  <c r="L280" i="27"/>
  <c r="L279" i="27"/>
  <c r="L278" i="27"/>
  <c r="L277" i="27"/>
  <c r="L276" i="27"/>
  <c r="L275" i="27"/>
  <c r="L274" i="27"/>
  <c r="L273" i="27"/>
  <c r="L272" i="27"/>
  <c r="L271" i="27"/>
  <c r="L270" i="27"/>
  <c r="L269" i="27"/>
  <c r="L268" i="27"/>
  <c r="L267" i="27"/>
  <c r="L266" i="27"/>
  <c r="L265" i="27"/>
  <c r="L264" i="27"/>
  <c r="L263" i="27"/>
  <c r="L262" i="27"/>
  <c r="L261" i="27"/>
  <c r="L260" i="27"/>
  <c r="L259" i="27"/>
  <c r="L258" i="27"/>
  <c r="L257" i="27"/>
  <c r="L256" i="27"/>
  <c r="L255" i="27"/>
  <c r="L254" i="27"/>
  <c r="L253" i="27"/>
  <c r="L252" i="27"/>
  <c r="L251" i="27"/>
  <c r="L250" i="27"/>
  <c r="L249" i="27"/>
  <c r="L248" i="27"/>
  <c r="L247" i="27"/>
  <c r="L246" i="27"/>
  <c r="L245" i="27"/>
  <c r="L244" i="27"/>
  <c r="L243" i="27"/>
  <c r="L242" i="27"/>
  <c r="L241" i="27"/>
  <c r="L240" i="27"/>
  <c r="L239" i="27"/>
  <c r="L238" i="27"/>
  <c r="L237" i="27"/>
  <c r="L236" i="27"/>
  <c r="L235" i="27"/>
  <c r="L234" i="27"/>
  <c r="L233" i="27"/>
  <c r="L232" i="27"/>
  <c r="L231" i="27"/>
  <c r="L230" i="27"/>
  <c r="L229" i="27"/>
  <c r="L228" i="27"/>
  <c r="L227" i="27"/>
  <c r="L226" i="27"/>
  <c r="L225" i="27"/>
  <c r="L224" i="27"/>
  <c r="L223" i="27"/>
  <c r="L222" i="27"/>
  <c r="L221" i="27"/>
  <c r="L220" i="27"/>
  <c r="L219" i="27"/>
  <c r="L218" i="27"/>
  <c r="L217" i="27"/>
  <c r="L216" i="27"/>
  <c r="L215" i="27"/>
  <c r="L214" i="27"/>
  <c r="L213" i="27"/>
  <c r="L212" i="27"/>
  <c r="L211" i="27"/>
  <c r="L210" i="27"/>
  <c r="L209" i="27"/>
  <c r="L208" i="27"/>
  <c r="L207" i="27"/>
  <c r="L206" i="27"/>
  <c r="L205" i="27"/>
  <c r="L204" i="27"/>
  <c r="L203" i="27"/>
  <c r="L202" i="27"/>
  <c r="L201" i="27"/>
  <c r="L200" i="27"/>
  <c r="L199" i="27"/>
  <c r="L198" i="27"/>
  <c r="L197" i="27"/>
  <c r="L196" i="27"/>
  <c r="L195" i="27"/>
  <c r="L194" i="27"/>
  <c r="L193" i="27"/>
  <c r="L192" i="27"/>
  <c r="L191" i="27"/>
  <c r="L190" i="27"/>
  <c r="L189" i="27"/>
  <c r="L188" i="27"/>
  <c r="L187" i="27"/>
  <c r="L186" i="27"/>
  <c r="L185" i="27"/>
  <c r="L184" i="27"/>
  <c r="L183" i="27"/>
  <c r="L182" i="27"/>
  <c r="L181" i="27"/>
  <c r="L180" i="27"/>
  <c r="L179" i="27"/>
  <c r="L178" i="27"/>
  <c r="L177" i="27"/>
  <c r="L176" i="27"/>
  <c r="L175" i="27"/>
  <c r="L174" i="27"/>
  <c r="L173" i="27"/>
  <c r="L172" i="27"/>
  <c r="L171" i="27"/>
  <c r="L170" i="27"/>
  <c r="L169" i="27"/>
  <c r="L168" i="27"/>
  <c r="L167" i="27"/>
  <c r="L166" i="27"/>
  <c r="L165" i="27"/>
  <c r="L164" i="27"/>
  <c r="L163" i="27"/>
  <c r="L162" i="27"/>
  <c r="L161" i="27"/>
  <c r="L160" i="27"/>
  <c r="L159" i="27"/>
  <c r="L158" i="27"/>
  <c r="L157" i="27"/>
  <c r="L156" i="27"/>
  <c r="L155" i="27"/>
  <c r="L154" i="27"/>
  <c r="L153" i="27"/>
  <c r="L152" i="27"/>
  <c r="L151" i="27"/>
  <c r="L150" i="27"/>
  <c r="L149" i="27"/>
  <c r="L148" i="27"/>
  <c r="L147" i="27"/>
  <c r="L146" i="27"/>
  <c r="L145" i="27"/>
  <c r="L144" i="27"/>
  <c r="L143" i="27"/>
  <c r="L142" i="27"/>
  <c r="L141" i="27"/>
  <c r="L140" i="27"/>
  <c r="L139" i="27"/>
  <c r="L138" i="27"/>
  <c r="L137" i="27"/>
  <c r="L136" i="27"/>
  <c r="L135" i="27"/>
  <c r="L134" i="27"/>
  <c r="L133" i="27"/>
  <c r="L132" i="27"/>
  <c r="L131" i="27"/>
  <c r="L130" i="27"/>
  <c r="L129" i="27"/>
  <c r="L128" i="27"/>
  <c r="L127" i="27"/>
  <c r="L126" i="27"/>
  <c r="L125" i="27"/>
  <c r="L124" i="27"/>
  <c r="L123" i="27"/>
  <c r="L122" i="27"/>
  <c r="L121" i="27"/>
  <c r="L120" i="27"/>
  <c r="L119" i="27"/>
  <c r="L118" i="27"/>
  <c r="L117" i="27"/>
  <c r="L116" i="27"/>
  <c r="L115" i="27"/>
  <c r="L114" i="27"/>
  <c r="L113" i="27"/>
  <c r="L112" i="27"/>
  <c r="L111" i="27"/>
  <c r="L110" i="27"/>
  <c r="L109" i="27"/>
  <c r="L108" i="27"/>
  <c r="L107" i="27"/>
  <c r="L106" i="27"/>
  <c r="L105" i="27"/>
  <c r="L104" i="27"/>
  <c r="L103" i="27"/>
  <c r="L102" i="27"/>
  <c r="L101" i="27"/>
  <c r="L100" i="27"/>
  <c r="L99" i="27"/>
  <c r="L98" i="27"/>
  <c r="L97" i="27"/>
  <c r="L96" i="27"/>
  <c r="L95" i="27"/>
  <c r="L94" i="27"/>
  <c r="L93" i="27"/>
  <c r="L92" i="27"/>
  <c r="L91" i="27"/>
  <c r="L90" i="27"/>
  <c r="L89" i="27"/>
  <c r="L88" i="27"/>
  <c r="L87" i="27"/>
  <c r="L86" i="27"/>
  <c r="L85" i="27"/>
  <c r="L84" i="27"/>
  <c r="L83" i="27"/>
  <c r="L82" i="27"/>
  <c r="L81" i="27"/>
  <c r="L80" i="27"/>
  <c r="L79" i="27"/>
  <c r="L78" i="27"/>
  <c r="L77" i="27"/>
  <c r="L76" i="27"/>
  <c r="L75" i="27"/>
  <c r="L74" i="27"/>
  <c r="L73" i="27"/>
  <c r="L72" i="27"/>
  <c r="L71" i="27"/>
  <c r="L70" i="27"/>
  <c r="L69" i="27"/>
  <c r="L68" i="27"/>
  <c r="L67" i="27"/>
  <c r="L66" i="27"/>
  <c r="L65" i="27"/>
  <c r="L64" i="27"/>
  <c r="L63" i="27"/>
  <c r="L62" i="27"/>
  <c r="L61" i="27"/>
  <c r="L60" i="27"/>
  <c r="L59" i="27"/>
  <c r="L58" i="27"/>
  <c r="L57" i="27"/>
  <c r="L56" i="27"/>
  <c r="L55" i="27"/>
  <c r="L54" i="27"/>
  <c r="L53" i="27"/>
  <c r="L52" i="27"/>
  <c r="L51" i="27"/>
  <c r="L50" i="27"/>
  <c r="L49" i="27"/>
  <c r="L48" i="27"/>
  <c r="L47" i="27"/>
  <c r="L46" i="27"/>
  <c r="L45" i="27"/>
  <c r="L44" i="27"/>
  <c r="L43" i="27"/>
  <c r="L42" i="27"/>
  <c r="L41" i="27"/>
  <c r="L40" i="27"/>
  <c r="L39" i="27"/>
  <c r="L38" i="27"/>
  <c r="L37" i="27"/>
  <c r="L36" i="27"/>
  <c r="L35" i="27"/>
  <c r="L34" i="27"/>
  <c r="L33" i="27"/>
  <c r="L32" i="27"/>
  <c r="L31" i="27"/>
  <c r="L30" i="27"/>
  <c r="L29" i="27"/>
  <c r="L28" i="27"/>
  <c r="L27" i="27"/>
  <c r="L26" i="27"/>
  <c r="L25" i="27"/>
  <c r="L24" i="27"/>
  <c r="L23" i="27"/>
  <c r="L22" i="27"/>
  <c r="L21" i="27"/>
  <c r="L20" i="27"/>
  <c r="L19" i="27"/>
  <c r="L18" i="27"/>
  <c r="L17" i="27"/>
  <c r="L16" i="27"/>
  <c r="L15" i="27"/>
  <c r="L14" i="27"/>
  <c r="L13" i="27"/>
  <c r="L12" i="27"/>
  <c r="L11" i="27"/>
  <c r="L10" i="27"/>
  <c r="L9" i="27"/>
  <c r="L8" i="27"/>
  <c r="L7" i="27"/>
  <c r="L6" i="27"/>
  <c r="L5" i="27"/>
  <c r="J346" i="25"/>
  <c r="J345" i="25"/>
  <c r="J344" i="25"/>
  <c r="J343" i="25"/>
  <c r="J342" i="25"/>
  <c r="J341" i="25"/>
  <c r="J340" i="25"/>
  <c r="J339" i="25"/>
  <c r="J338" i="25"/>
  <c r="J337" i="25"/>
  <c r="J336" i="25"/>
  <c r="J335" i="25"/>
  <c r="J334" i="25"/>
  <c r="J333" i="25"/>
  <c r="J332" i="25"/>
  <c r="J331" i="25"/>
  <c r="J330" i="25"/>
  <c r="J329" i="25"/>
  <c r="J328" i="25"/>
  <c r="J327" i="25"/>
  <c r="J326" i="25"/>
  <c r="J325" i="25"/>
  <c r="J324" i="25"/>
  <c r="J323" i="25"/>
  <c r="J322" i="25"/>
  <c r="J321" i="25"/>
  <c r="J320" i="25"/>
  <c r="J319" i="25"/>
  <c r="J318" i="25"/>
  <c r="J317" i="25"/>
  <c r="J316" i="25"/>
  <c r="J315" i="25"/>
  <c r="J314" i="25"/>
  <c r="J313" i="25"/>
  <c r="J312" i="25"/>
  <c r="J311" i="25"/>
  <c r="J310" i="25"/>
  <c r="J309" i="25"/>
  <c r="J308" i="25"/>
  <c r="J307" i="25"/>
  <c r="J306" i="25"/>
  <c r="J305" i="25"/>
  <c r="J304" i="25"/>
  <c r="J303" i="25"/>
  <c r="J302" i="25"/>
  <c r="J301" i="25"/>
  <c r="J300" i="25"/>
  <c r="J299" i="25"/>
  <c r="J298" i="25"/>
  <c r="J297" i="25"/>
  <c r="J296" i="25"/>
  <c r="J295" i="25"/>
  <c r="J294" i="25"/>
  <c r="J293" i="25"/>
  <c r="J292" i="25"/>
  <c r="J291" i="25"/>
  <c r="J290" i="25"/>
  <c r="J289" i="25"/>
  <c r="J288" i="25"/>
  <c r="J287" i="25"/>
  <c r="J286" i="25"/>
  <c r="J285" i="25"/>
  <c r="J284" i="25"/>
  <c r="J283" i="25"/>
  <c r="J282" i="25"/>
  <c r="J281" i="25"/>
  <c r="J280" i="25"/>
  <c r="J279" i="25"/>
  <c r="J278" i="25"/>
  <c r="J277" i="25"/>
  <c r="J276" i="25"/>
  <c r="J275" i="25"/>
  <c r="J274" i="25"/>
  <c r="J273" i="25"/>
  <c r="J272" i="25"/>
  <c r="J271" i="25"/>
  <c r="J270" i="25"/>
  <c r="J269" i="25"/>
  <c r="J268" i="25"/>
  <c r="J267" i="25"/>
  <c r="J266" i="25"/>
  <c r="J265" i="25"/>
  <c r="J264" i="25"/>
  <c r="J263" i="25"/>
  <c r="J262" i="25"/>
  <c r="J261" i="25"/>
  <c r="J260" i="25"/>
  <c r="J259" i="25"/>
  <c r="J258" i="25"/>
  <c r="J257" i="25"/>
  <c r="J256" i="25"/>
  <c r="J255" i="25"/>
  <c r="J254" i="25"/>
  <c r="J253" i="25"/>
  <c r="J252" i="25"/>
  <c r="J251" i="25"/>
  <c r="J250" i="25"/>
  <c r="J249" i="25"/>
  <c r="J248" i="25"/>
  <c r="J247" i="25"/>
  <c r="J246" i="25"/>
  <c r="J245" i="25"/>
  <c r="J244" i="25"/>
  <c r="J243" i="25"/>
  <c r="J242" i="25"/>
  <c r="J241" i="25"/>
  <c r="J240" i="25"/>
  <c r="J239" i="25"/>
  <c r="J238" i="25"/>
  <c r="J237" i="25"/>
  <c r="J236" i="25"/>
  <c r="J235" i="25"/>
  <c r="J234" i="25"/>
  <c r="J233" i="25"/>
  <c r="J232" i="25"/>
  <c r="J231" i="25"/>
  <c r="J230" i="25"/>
  <c r="J229" i="25"/>
  <c r="J228" i="25"/>
  <c r="J227" i="25"/>
  <c r="J226" i="25"/>
  <c r="J225" i="25"/>
  <c r="J224" i="25"/>
  <c r="J223" i="25"/>
  <c r="J222" i="25"/>
  <c r="J221" i="25"/>
  <c r="J220" i="25"/>
  <c r="J219" i="25"/>
  <c r="J218" i="25"/>
  <c r="J217" i="25"/>
  <c r="J216" i="25"/>
  <c r="J215" i="25"/>
  <c r="J214" i="25"/>
  <c r="J213" i="25"/>
  <c r="J212" i="25"/>
  <c r="J211" i="25"/>
  <c r="J210" i="25"/>
  <c r="J209" i="25"/>
  <c r="J208" i="25"/>
  <c r="J207" i="25"/>
  <c r="J206" i="25"/>
  <c r="J205" i="25"/>
  <c r="J204" i="25"/>
  <c r="J203" i="25"/>
  <c r="J202" i="25"/>
  <c r="J201" i="25"/>
  <c r="J200" i="25"/>
  <c r="J199" i="25"/>
  <c r="J198" i="25"/>
  <c r="J197" i="25"/>
  <c r="J196" i="25"/>
  <c r="J195" i="25"/>
  <c r="J194" i="25"/>
  <c r="J193" i="25"/>
  <c r="J192" i="25"/>
  <c r="J191" i="25"/>
  <c r="J190" i="25"/>
  <c r="J189" i="25"/>
  <c r="J188" i="25"/>
  <c r="J187" i="25"/>
  <c r="J186" i="25"/>
  <c r="J185" i="25"/>
  <c r="J184" i="25"/>
  <c r="J183" i="25"/>
  <c r="J182" i="25"/>
  <c r="J181" i="25"/>
  <c r="J180" i="25"/>
  <c r="J179" i="25"/>
  <c r="J178" i="25"/>
  <c r="J177" i="25"/>
  <c r="J176" i="25"/>
  <c r="J175" i="25"/>
  <c r="J174" i="25"/>
  <c r="J173" i="25"/>
  <c r="J172" i="25"/>
  <c r="J171" i="25"/>
  <c r="J170" i="25"/>
  <c r="J169" i="25"/>
  <c r="J168" i="25"/>
  <c r="J167" i="25"/>
  <c r="J166" i="25"/>
  <c r="J165" i="25"/>
  <c r="J164" i="25"/>
  <c r="J163" i="25"/>
  <c r="J162" i="25"/>
  <c r="J161" i="25"/>
  <c r="J160" i="25"/>
  <c r="J159" i="25"/>
  <c r="J158" i="25"/>
  <c r="J157" i="25"/>
  <c r="J156" i="25"/>
  <c r="J155" i="25"/>
  <c r="J154" i="25"/>
  <c r="J153" i="25"/>
  <c r="J152" i="25"/>
  <c r="J151" i="25"/>
  <c r="J150" i="25"/>
  <c r="J149" i="25"/>
  <c r="J148" i="25"/>
  <c r="J147" i="25"/>
  <c r="J146" i="25"/>
  <c r="J145" i="25"/>
  <c r="J144" i="25"/>
  <c r="J143" i="25"/>
  <c r="J142" i="25"/>
  <c r="J141" i="25"/>
  <c r="J140" i="25"/>
  <c r="J139" i="25"/>
  <c r="J138" i="25"/>
  <c r="J137" i="25"/>
  <c r="J136" i="25"/>
  <c r="J135" i="25"/>
  <c r="J134" i="25"/>
  <c r="J133" i="25"/>
  <c r="J132" i="25"/>
  <c r="J131" i="25"/>
  <c r="J130" i="25"/>
  <c r="J129" i="25"/>
  <c r="J128" i="25"/>
  <c r="J127" i="25"/>
  <c r="J126" i="25"/>
  <c r="J125" i="25"/>
  <c r="J124" i="25"/>
  <c r="J123" i="25"/>
  <c r="J122" i="25"/>
  <c r="J121" i="25"/>
  <c r="J120" i="25"/>
  <c r="J119" i="25"/>
  <c r="J118" i="25"/>
  <c r="J117" i="25"/>
  <c r="J116" i="25"/>
  <c r="J115" i="25"/>
  <c r="J114" i="25"/>
  <c r="J113" i="25"/>
  <c r="J112" i="25"/>
  <c r="J111" i="25"/>
  <c r="J110" i="25"/>
  <c r="J109" i="25"/>
  <c r="J108" i="25"/>
  <c r="J107" i="25"/>
  <c r="J106" i="25"/>
  <c r="J105" i="25"/>
  <c r="J104" i="25"/>
  <c r="J103" i="25"/>
  <c r="J102" i="25"/>
  <c r="J101" i="25"/>
  <c r="J100" i="25"/>
  <c r="J99" i="25"/>
  <c r="J98" i="25"/>
  <c r="J97" i="25"/>
  <c r="J96" i="25"/>
  <c r="J95" i="25"/>
  <c r="J94" i="25"/>
  <c r="J93" i="25"/>
  <c r="J92" i="25"/>
  <c r="J91" i="25"/>
  <c r="J90" i="25"/>
  <c r="J89" i="25"/>
  <c r="J88" i="25"/>
  <c r="J87" i="25"/>
  <c r="J86" i="25"/>
  <c r="J85" i="25"/>
  <c r="J84" i="25"/>
  <c r="J83" i="25"/>
  <c r="J82" i="25"/>
  <c r="J81" i="25"/>
  <c r="J80" i="25"/>
  <c r="J79" i="25"/>
  <c r="J78" i="25"/>
  <c r="J77" i="25"/>
  <c r="J76" i="25"/>
  <c r="J75" i="25"/>
  <c r="J74" i="25"/>
  <c r="J73" i="25"/>
  <c r="J72" i="25"/>
  <c r="J71" i="25"/>
  <c r="J70" i="25"/>
  <c r="J69" i="25"/>
  <c r="J68" i="25"/>
  <c r="J67" i="25"/>
  <c r="J66" i="25"/>
  <c r="J65" i="25"/>
  <c r="J64" i="25"/>
  <c r="J63" i="25"/>
  <c r="J62" i="25"/>
  <c r="J61" i="25"/>
  <c r="J60" i="25"/>
  <c r="J59" i="25"/>
  <c r="J58" i="25"/>
  <c r="J57" i="25"/>
  <c r="J56" i="25"/>
  <c r="J55" i="25"/>
  <c r="J54" i="25"/>
  <c r="J53" i="25"/>
  <c r="J52" i="25"/>
  <c r="J51" i="25"/>
  <c r="J50" i="25"/>
  <c r="J49" i="25"/>
  <c r="J48" i="25"/>
  <c r="J47" i="25"/>
  <c r="J46" i="25"/>
  <c r="J45" i="25"/>
  <c r="J44" i="25"/>
  <c r="J43" i="25"/>
  <c r="J42" i="25"/>
  <c r="J41" i="25"/>
  <c r="J40" i="25"/>
  <c r="J39" i="25"/>
  <c r="J38" i="25"/>
  <c r="J37" i="25"/>
  <c r="J36" i="25"/>
  <c r="J35" i="25"/>
  <c r="J34" i="25"/>
  <c r="J33" i="25"/>
  <c r="J32" i="25"/>
  <c r="J31" i="25"/>
  <c r="J30" i="25"/>
  <c r="J29" i="25"/>
  <c r="J28" i="25"/>
  <c r="J27" i="25"/>
  <c r="J26" i="25"/>
  <c r="J25" i="25"/>
  <c r="J24" i="25"/>
  <c r="J23" i="25"/>
  <c r="J22" i="25"/>
  <c r="J21" i="25"/>
  <c r="J20" i="25"/>
  <c r="J19" i="25"/>
  <c r="J18" i="25"/>
  <c r="J17" i="25"/>
  <c r="J16" i="25"/>
  <c r="J15" i="25"/>
  <c r="J14" i="25"/>
  <c r="J13" i="25"/>
  <c r="J12" i="25"/>
  <c r="J11" i="25"/>
  <c r="J10" i="25"/>
  <c r="J9" i="25"/>
  <c r="J8" i="25"/>
  <c r="J7" i="25"/>
  <c r="J6" i="25"/>
  <c r="J5" i="25"/>
  <c r="J347" i="25" l="1"/>
  <c r="E98" i="18" l="1"/>
  <c r="E122" i="4"/>
  <c r="K27" i="23" l="1"/>
  <c r="K8" i="26" l="1"/>
  <c r="K9" i="26"/>
  <c r="K10" i="26"/>
  <c r="K11" i="26"/>
  <c r="K12" i="26"/>
  <c r="K13" i="26"/>
  <c r="K14" i="26"/>
  <c r="K6" i="26"/>
  <c r="K7" i="26"/>
  <c r="K15" i="26"/>
  <c r="K16" i="26"/>
  <c r="K17" i="26"/>
  <c r="K18" i="26"/>
  <c r="K19" i="26" l="1"/>
  <c r="K20" i="26"/>
  <c r="K21" i="26"/>
  <c r="K22" i="26"/>
  <c r="H42" i="56" l="1"/>
  <c r="I42" i="56" s="1"/>
  <c r="H168" i="56"/>
  <c r="I168" i="56" s="1"/>
  <c r="H164" i="56"/>
  <c r="I164" i="56" s="1"/>
  <c r="H163" i="56"/>
  <c r="I163" i="56" s="1"/>
  <c r="H185" i="56"/>
  <c r="I185" i="56" s="1"/>
  <c r="H184" i="56"/>
  <c r="I184" i="56" s="1"/>
  <c r="H183" i="56"/>
  <c r="I183" i="56" s="1"/>
  <c r="H182" i="56"/>
  <c r="I182" i="56" s="1"/>
  <c r="H181" i="56"/>
  <c r="I181" i="56" s="1"/>
  <c r="H180" i="56"/>
  <c r="I180" i="56" s="1"/>
  <c r="H161" i="56"/>
  <c r="I161" i="56" s="1"/>
  <c r="H160" i="56"/>
  <c r="I160" i="56" s="1"/>
  <c r="H142" i="56"/>
  <c r="I142" i="56" s="1"/>
  <c r="H141" i="56"/>
  <c r="I141" i="56" s="1"/>
  <c r="H140" i="56"/>
  <c r="I140" i="56" s="1"/>
  <c r="H139" i="56"/>
  <c r="I139" i="56" s="1"/>
  <c r="H138" i="56"/>
  <c r="I138" i="56" s="1"/>
  <c r="H5" i="23"/>
  <c r="H186" i="56"/>
  <c r="I186" i="56" s="1"/>
  <c r="H179" i="56"/>
  <c r="I179" i="56" s="1"/>
  <c r="H178" i="56"/>
  <c r="I178" i="56" s="1"/>
  <c r="H177" i="56"/>
  <c r="I177" i="56" s="1"/>
  <c r="H176" i="56"/>
  <c r="I176" i="56" s="1"/>
  <c r="H175" i="56"/>
  <c r="I175" i="56" s="1"/>
  <c r="H174" i="56"/>
  <c r="I174" i="56" s="1"/>
  <c r="H173" i="56"/>
  <c r="I173" i="56" s="1"/>
  <c r="H172" i="56"/>
  <c r="I172" i="56" s="1"/>
  <c r="H171" i="56"/>
  <c r="I171" i="56" s="1"/>
  <c r="H170" i="56"/>
  <c r="I170" i="56" s="1"/>
  <c r="H169" i="56"/>
  <c r="I169" i="56" s="1"/>
  <c r="H167" i="56"/>
  <c r="I167" i="56" s="1"/>
  <c r="H166" i="56"/>
  <c r="I166" i="56" s="1"/>
  <c r="H165" i="56"/>
  <c r="I165" i="56" s="1"/>
  <c r="H162" i="56"/>
  <c r="I162" i="56" s="1"/>
  <c r="H159" i="56"/>
  <c r="I159" i="56" s="1"/>
  <c r="H158" i="56"/>
  <c r="I158" i="56" s="1"/>
  <c r="H157" i="56"/>
  <c r="I157" i="56" s="1"/>
  <c r="H156" i="56"/>
  <c r="I156" i="56" s="1"/>
  <c r="H155" i="56"/>
  <c r="I155" i="56" s="1"/>
  <c r="H154" i="56"/>
  <c r="I154" i="56" s="1"/>
  <c r="H153" i="56"/>
  <c r="I153" i="56" s="1"/>
  <c r="H152" i="56"/>
  <c r="I152" i="56" s="1"/>
  <c r="H151" i="56"/>
  <c r="I151" i="56" s="1"/>
  <c r="H150" i="56"/>
  <c r="I150" i="56" s="1"/>
  <c r="H149" i="56"/>
  <c r="I149" i="56" s="1"/>
  <c r="H148" i="56"/>
  <c r="I148" i="56" s="1"/>
  <c r="H147" i="56"/>
  <c r="I147" i="56" s="1"/>
  <c r="H146" i="56"/>
  <c r="I146" i="56" s="1"/>
  <c r="H145" i="56"/>
  <c r="I145" i="56" s="1"/>
  <c r="H144" i="56"/>
  <c r="I144" i="56" s="1"/>
  <c r="H143" i="56"/>
  <c r="I143" i="56" s="1"/>
  <c r="H137" i="56"/>
  <c r="I137" i="56" s="1"/>
  <c r="H136" i="56"/>
  <c r="I136" i="56" s="1"/>
  <c r="H135" i="56"/>
  <c r="I135" i="56" s="1"/>
  <c r="H134" i="56"/>
  <c r="I134" i="56" s="1"/>
  <c r="H133" i="56"/>
  <c r="I133" i="56" s="1"/>
  <c r="H132" i="56"/>
  <c r="I132" i="56" s="1"/>
  <c r="H131" i="56"/>
  <c r="I131" i="56" s="1"/>
  <c r="H130" i="56"/>
  <c r="I130" i="56" s="1"/>
  <c r="H129" i="56"/>
  <c r="I129" i="56" s="1"/>
  <c r="H128" i="56"/>
  <c r="I128" i="56" s="1"/>
  <c r="H127" i="56"/>
  <c r="I127" i="56" s="1"/>
  <c r="H126" i="56"/>
  <c r="I126" i="56" s="1"/>
  <c r="H125" i="56"/>
  <c r="I125" i="56" s="1"/>
  <c r="H124" i="56"/>
  <c r="I124" i="56" s="1"/>
  <c r="H123" i="56"/>
  <c r="I123" i="56" s="1"/>
  <c r="H122" i="56"/>
  <c r="I122" i="56" s="1"/>
  <c r="H121" i="56"/>
  <c r="I121" i="56" s="1"/>
  <c r="H120" i="56"/>
  <c r="I120" i="56" s="1"/>
  <c r="H119" i="56"/>
  <c r="I119" i="56" s="1"/>
  <c r="H118" i="56"/>
  <c r="I118" i="56" s="1"/>
  <c r="H117" i="56"/>
  <c r="I117" i="56" s="1"/>
  <c r="H116" i="56"/>
  <c r="I116" i="56" s="1"/>
  <c r="H115" i="56"/>
  <c r="I115" i="56" s="1"/>
  <c r="H114" i="56"/>
  <c r="I114" i="56" s="1"/>
  <c r="H113" i="56"/>
  <c r="I113" i="56" s="1"/>
  <c r="H112" i="56"/>
  <c r="I112" i="56" s="1"/>
  <c r="H111" i="56"/>
  <c r="I111" i="56" s="1"/>
  <c r="H110" i="56"/>
  <c r="I110" i="56" s="1"/>
  <c r="H109" i="56"/>
  <c r="I109" i="56" s="1"/>
  <c r="H108" i="56"/>
  <c r="I108" i="56" s="1"/>
  <c r="H107" i="56"/>
  <c r="I107" i="56" s="1"/>
  <c r="H106" i="56"/>
  <c r="I106" i="56" s="1"/>
  <c r="H105" i="56"/>
  <c r="I105" i="56" s="1"/>
  <c r="H104" i="56"/>
  <c r="I104" i="56" s="1"/>
  <c r="H103" i="56"/>
  <c r="I103" i="56" s="1"/>
  <c r="H102" i="56"/>
  <c r="I102" i="56" s="1"/>
  <c r="H101" i="56"/>
  <c r="I101" i="56" s="1"/>
  <c r="H100" i="56"/>
  <c r="I100" i="56" s="1"/>
  <c r="H99" i="56"/>
  <c r="I99" i="56" s="1"/>
  <c r="H98" i="56"/>
  <c r="I98" i="56" s="1"/>
  <c r="H97" i="56"/>
  <c r="I97" i="56" s="1"/>
  <c r="H96" i="56"/>
  <c r="I96" i="56" s="1"/>
  <c r="H95" i="56"/>
  <c r="I95" i="56" s="1"/>
  <c r="H94" i="56"/>
  <c r="I94" i="56" s="1"/>
  <c r="H93" i="56"/>
  <c r="I93" i="56" s="1"/>
  <c r="H92" i="56"/>
  <c r="I92" i="56" s="1"/>
  <c r="H91" i="56"/>
  <c r="I91" i="56" s="1"/>
  <c r="H90" i="56"/>
  <c r="I90" i="56" s="1"/>
  <c r="H89" i="56"/>
  <c r="I89" i="56" s="1"/>
  <c r="H88" i="56"/>
  <c r="I88" i="56" s="1"/>
  <c r="H87" i="56"/>
  <c r="I87" i="56" s="1"/>
  <c r="H86" i="56"/>
  <c r="I86" i="56" s="1"/>
  <c r="H85" i="56"/>
  <c r="I85" i="56" s="1"/>
  <c r="H84" i="56"/>
  <c r="I84" i="56" s="1"/>
  <c r="H83" i="56"/>
  <c r="I83" i="56" s="1"/>
  <c r="H82" i="56"/>
  <c r="I82" i="56" s="1"/>
  <c r="H81" i="56"/>
  <c r="I81" i="56" s="1"/>
  <c r="H80" i="56"/>
  <c r="I80" i="56" s="1"/>
  <c r="H79" i="56"/>
  <c r="I79" i="56" s="1"/>
  <c r="H78" i="56"/>
  <c r="I78" i="56" s="1"/>
  <c r="H77" i="56"/>
  <c r="I77" i="56" s="1"/>
  <c r="H76" i="56"/>
  <c r="I76" i="56" s="1"/>
  <c r="H75" i="56"/>
  <c r="I75" i="56" s="1"/>
  <c r="H74" i="56"/>
  <c r="I74" i="56" s="1"/>
  <c r="H73" i="56"/>
  <c r="I73" i="56" s="1"/>
  <c r="H72" i="56"/>
  <c r="I72" i="56" s="1"/>
  <c r="H71" i="56"/>
  <c r="I71" i="56" s="1"/>
  <c r="H70" i="56"/>
  <c r="I70" i="56" s="1"/>
  <c r="H69" i="56"/>
  <c r="I69" i="56" s="1"/>
  <c r="H68" i="56"/>
  <c r="I68" i="56" s="1"/>
  <c r="H67" i="56"/>
  <c r="I67" i="56" s="1"/>
  <c r="H66" i="56"/>
  <c r="I66" i="56" s="1"/>
  <c r="H65" i="56"/>
  <c r="I65" i="56" s="1"/>
  <c r="H64" i="56"/>
  <c r="I64" i="56" s="1"/>
  <c r="H63" i="56"/>
  <c r="I63" i="56" s="1"/>
  <c r="H62" i="56"/>
  <c r="I62" i="56" s="1"/>
  <c r="H61" i="56"/>
  <c r="I61" i="56" s="1"/>
  <c r="H60" i="56"/>
  <c r="I60" i="56" s="1"/>
  <c r="H59" i="56"/>
  <c r="I59" i="56" s="1"/>
  <c r="H58" i="56"/>
  <c r="I58" i="56" s="1"/>
  <c r="H57" i="56"/>
  <c r="I57" i="56" s="1"/>
  <c r="H56" i="56"/>
  <c r="I56" i="56" s="1"/>
  <c r="H55" i="56"/>
  <c r="I55" i="56" s="1"/>
  <c r="H54" i="56"/>
  <c r="I54" i="56" s="1"/>
  <c r="H53" i="56"/>
  <c r="I53" i="56" s="1"/>
  <c r="H52" i="56"/>
  <c r="I52" i="56" s="1"/>
  <c r="H51" i="56"/>
  <c r="I51" i="56" s="1"/>
  <c r="H50" i="56"/>
  <c r="I50" i="56" s="1"/>
  <c r="H49" i="56"/>
  <c r="I49" i="56" s="1"/>
  <c r="H48" i="56"/>
  <c r="I48" i="56" s="1"/>
  <c r="H47" i="56"/>
  <c r="I47" i="56" s="1"/>
  <c r="H46" i="56"/>
  <c r="I46" i="56" s="1"/>
  <c r="H45" i="56"/>
  <c r="I45" i="56" s="1"/>
  <c r="H44" i="56"/>
  <c r="I44" i="56" s="1"/>
  <c r="H43" i="56"/>
  <c r="I43" i="56" s="1"/>
  <c r="H41" i="56"/>
  <c r="I41" i="56" s="1"/>
  <c r="H40" i="56"/>
  <c r="I40" i="56" s="1"/>
  <c r="H39" i="56"/>
  <c r="I39" i="56" s="1"/>
  <c r="H38" i="56"/>
  <c r="I38" i="56" s="1"/>
  <c r="H37" i="56"/>
  <c r="I37" i="56" s="1"/>
  <c r="H36" i="56"/>
  <c r="I36" i="56" s="1"/>
  <c r="H35" i="56"/>
  <c r="I35" i="56" s="1"/>
  <c r="H34" i="56"/>
  <c r="I34" i="56" s="1"/>
  <c r="H33" i="56"/>
  <c r="I33" i="56" s="1"/>
  <c r="H32" i="56"/>
  <c r="I32" i="56" s="1"/>
  <c r="H31" i="56"/>
  <c r="I31" i="56" s="1"/>
  <c r="H30" i="56"/>
  <c r="I30" i="56" s="1"/>
  <c r="H29" i="56"/>
  <c r="I29" i="56" s="1"/>
  <c r="H28" i="56"/>
  <c r="I28" i="56" s="1"/>
  <c r="H27" i="56"/>
  <c r="I27" i="56" s="1"/>
  <c r="H26" i="56"/>
  <c r="I26" i="56" s="1"/>
  <c r="H25" i="56"/>
  <c r="I25" i="56" s="1"/>
  <c r="H24" i="56"/>
  <c r="I24" i="56" s="1"/>
  <c r="H23" i="56"/>
  <c r="I23" i="56" s="1"/>
  <c r="H22" i="56"/>
  <c r="I22" i="56" s="1"/>
  <c r="H21" i="56"/>
  <c r="I21" i="56" s="1"/>
  <c r="H20" i="56"/>
  <c r="I20" i="56" s="1"/>
  <c r="H19" i="56"/>
  <c r="I19" i="56" s="1"/>
  <c r="H18" i="56"/>
  <c r="I18" i="56" s="1"/>
  <c r="H17" i="56"/>
  <c r="I17" i="56" s="1"/>
  <c r="H16" i="56"/>
  <c r="I16" i="56" s="1"/>
  <c r="H15" i="56"/>
  <c r="I15" i="56" s="1"/>
  <c r="H14" i="56"/>
  <c r="I14" i="56" s="1"/>
  <c r="H13" i="56"/>
  <c r="I13" i="56" s="1"/>
  <c r="H12" i="56"/>
  <c r="I12" i="56" s="1"/>
  <c r="O11" i="56"/>
  <c r="H11" i="56"/>
  <c r="I11" i="56" s="1"/>
  <c r="H10" i="56"/>
  <c r="I10" i="56" s="1"/>
  <c r="H9" i="56"/>
  <c r="I9" i="56" s="1"/>
  <c r="H8" i="56"/>
  <c r="I8" i="56" s="1"/>
  <c r="H7" i="56"/>
  <c r="I7" i="56" s="1"/>
  <c r="H6" i="56"/>
  <c r="I6" i="56" s="1"/>
  <c r="H5" i="56"/>
  <c r="I5" i="56" s="1"/>
  <c r="I187" i="56" l="1"/>
  <c r="K26" i="23" l="1"/>
  <c r="K25" i="23" l="1"/>
  <c r="C13" i="47"/>
  <c r="M28" i="23" l="1"/>
  <c r="M13" i="23"/>
  <c r="M14" i="23"/>
  <c r="M25" i="23"/>
  <c r="O25" i="23"/>
  <c r="O26" i="23"/>
  <c r="O27" i="23"/>
  <c r="O29" i="23"/>
  <c r="M20" i="23"/>
  <c r="M21" i="23"/>
  <c r="M22" i="23"/>
  <c r="M27" i="23" l="1"/>
  <c r="M26" i="23"/>
  <c r="M29" i="23"/>
  <c r="K5" i="26" l="1"/>
  <c r="G485" i="27" l="1"/>
  <c r="C14" i="21" l="1"/>
  <c r="K22" i="23" s="1"/>
  <c r="O22" i="23" s="1"/>
  <c r="K23" i="26" l="1"/>
  <c r="K24" i="26" s="1"/>
  <c r="R16" i="23" l="1"/>
  <c r="D8" i="23" l="1"/>
  <c r="M18" i="23" l="1"/>
  <c r="H101" i="18" l="1"/>
  <c r="H125" i="4"/>
  <c r="H99" i="18" l="1"/>
  <c r="H102" i="18" s="1"/>
  <c r="H104" i="18" s="1"/>
  <c r="H123" i="4"/>
  <c r="H126" i="4" s="1"/>
  <c r="H128" i="4" s="1"/>
  <c r="M16" i="23" l="1"/>
  <c r="L480" i="27" l="1"/>
  <c r="K20" i="23" s="1"/>
  <c r="O20" i="23" s="1"/>
  <c r="K15" i="23" l="1"/>
  <c r="K14" i="23" l="1"/>
  <c r="P15" i="23"/>
  <c r="Q15" i="23" s="1"/>
  <c r="P14" i="23"/>
  <c r="Q14" i="23" s="1"/>
  <c r="G484" i="27" l="1"/>
  <c r="K18" i="23"/>
  <c r="O18" i="23" l="1"/>
  <c r="R15" i="23"/>
  <c r="M19" i="23"/>
  <c r="M23" i="23"/>
  <c r="M17" i="23"/>
  <c r="C14" i="39" l="1"/>
  <c r="K21" i="23" s="1"/>
  <c r="O21" i="23" s="1"/>
  <c r="K376" i="26" l="1"/>
  <c r="K19" i="23"/>
  <c r="L36" i="26"/>
  <c r="G487" i="27" l="1"/>
  <c r="G486" i="27"/>
  <c r="H486" i="27" l="1"/>
  <c r="H488" i="27"/>
  <c r="C13" i="37" l="1"/>
  <c r="R14" i="23" l="1"/>
  <c r="R17" i="23" s="1"/>
  <c r="O24" i="23" l="1"/>
  <c r="M24" i="23"/>
  <c r="O23" i="23"/>
  <c r="O19" i="23"/>
  <c r="O17" i="23"/>
  <c r="O16" i="23"/>
  <c r="O15" i="23"/>
  <c r="M15" i="23"/>
  <c r="O14" i="23"/>
  <c r="O13" i="23" l="1"/>
  <c r="O30" i="23" s="1"/>
  <c r="H12" i="20"/>
  <c r="H14" i="20" s="1"/>
  <c r="H12" i="16"/>
  <c r="H14" i="16" s="1"/>
  <c r="H6" i="23" l="1"/>
  <c r="N8" i="23" s="1"/>
  <c r="H7" i="23" l="1"/>
  <c r="N9" i="23" l="1"/>
  <c r="H9" i="23"/>
</calcChain>
</file>

<file path=xl/sharedStrings.xml><?xml version="1.0" encoding="utf-8"?>
<sst xmlns="http://schemas.openxmlformats.org/spreadsheetml/2006/main" count="4657" uniqueCount="797">
  <si>
    <t>DATA</t>
  </si>
  <si>
    <t>PESO LÍQUIDO</t>
  </si>
  <si>
    <t>PLACA VEÍCULO</t>
  </si>
  <si>
    <t>Nº TICKET</t>
  </si>
  <si>
    <t>MOTORISTA</t>
  </si>
  <si>
    <t>RESÍDUO</t>
  </si>
  <si>
    <t>INFORME MENSAL - VARRIÇÃO</t>
  </si>
  <si>
    <t>ITEM</t>
  </si>
  <si>
    <t>EXTENSÃO (m)</t>
  </si>
  <si>
    <t>FREQUENCIA</t>
  </si>
  <si>
    <t>FATOR</t>
  </si>
  <si>
    <t>TURNO</t>
  </si>
  <si>
    <t>SERVIÇO</t>
  </si>
  <si>
    <t>LOCALIZAÇÃO</t>
  </si>
  <si>
    <t>FISCAL PREFEITURA</t>
  </si>
  <si>
    <t>FISCAL VIA AMBIENTAL</t>
  </si>
  <si>
    <t>INFORME MENSAL - CONTEINERES</t>
  </si>
  <si>
    <t>Nº CONTEINER</t>
  </si>
  <si>
    <t>ESTADO</t>
  </si>
  <si>
    <t>OBSERVAÇÕES</t>
  </si>
  <si>
    <t>LOGRADOURO</t>
  </si>
  <si>
    <t>RETIRADA</t>
  </si>
  <si>
    <t>PRODUÇÃO APROXIMADA</t>
  </si>
  <si>
    <t>EXTENSÃO IMPLANTADA (m)</t>
  </si>
  <si>
    <t>INFORME SEMANAL - BENEFICIAMENTO DE PODA</t>
  </si>
  <si>
    <t>INFORME SEMANAL - BENEFICIAMENTO DE ENTULHO</t>
  </si>
  <si>
    <t>LOTE</t>
  </si>
  <si>
    <t>COLETA</t>
  </si>
  <si>
    <t>EQUIPE</t>
  </si>
  <si>
    <t>VEÍCULOS</t>
  </si>
  <si>
    <t>INFRA-ESTRUTURA</t>
  </si>
  <si>
    <t>ORDEM DE SERVIÇO</t>
  </si>
  <si>
    <t>MARÇO 2018</t>
  </si>
  <si>
    <r>
      <rPr>
        <b/>
        <sz val="11"/>
        <color theme="1"/>
        <rFont val="Calibri"/>
        <family val="2"/>
        <scheme val="minor"/>
      </rPr>
      <t xml:space="preserve">ESTADO: </t>
    </r>
    <r>
      <rPr>
        <sz val="11"/>
        <color theme="1"/>
        <rFont val="Calibri"/>
        <family val="2"/>
        <scheme val="minor"/>
      </rPr>
      <t>Operativo ou Parado</t>
    </r>
  </si>
  <si>
    <t>SEMANA</t>
  </si>
  <si>
    <t>1ª</t>
  </si>
  <si>
    <t>2ª</t>
  </si>
  <si>
    <t>3ª</t>
  </si>
  <si>
    <t>4ª</t>
  </si>
  <si>
    <t>PRODUÇÃO APROXIMADA (m³)</t>
  </si>
  <si>
    <t>ORG_02_01</t>
  </si>
  <si>
    <t>ORG_02_02</t>
  </si>
  <si>
    <t>ORG_02_03</t>
  </si>
  <si>
    <t>ORG_02_04</t>
  </si>
  <si>
    <t>Recebimento de Podação</t>
  </si>
  <si>
    <t>toneladas</t>
  </si>
  <si>
    <t>Total Retirado pela Prefeitura</t>
  </si>
  <si>
    <t>Devolução para Aterro Sanitário</t>
  </si>
  <si>
    <t>Estoque Estimado</t>
  </si>
  <si>
    <t>Estoque Anterior</t>
  </si>
  <si>
    <t>Estoque Total</t>
  </si>
  <si>
    <t>ENT_02_01</t>
  </si>
  <si>
    <t>ENT_02_02</t>
  </si>
  <si>
    <t>ENT_02_03</t>
  </si>
  <si>
    <t>ENT_02_04</t>
  </si>
  <si>
    <t xml:space="preserve">        INFORME MENSAL - ADMINISTRAÇÃO LOCAL</t>
  </si>
  <si>
    <t>MATERIAIS - EQUIPAMENTOS</t>
  </si>
  <si>
    <t>INFORME MENSAL - DRENAGEM DE CHORUME</t>
  </si>
  <si>
    <t xml:space="preserve">       INFORME MENSAL - DRENAGEM DE ÁGUA PLUVIAL</t>
  </si>
  <si>
    <t>PESO BRUTO</t>
  </si>
  <si>
    <t>TARA</t>
  </si>
  <si>
    <t>PESO LIQUIDO</t>
  </si>
  <si>
    <t>HORA DE ENTRADA</t>
  </si>
  <si>
    <t>HORA DE SAÍDA</t>
  </si>
  <si>
    <r>
      <t xml:space="preserve">Objeto: </t>
    </r>
    <r>
      <rPr>
        <sz val="16"/>
        <rFont val="Calibri"/>
        <family val="2"/>
        <scheme val="minor"/>
      </rPr>
      <t>Contratação de empresa de engenharia ambiental para realização dos serviços de Operação da Limpeza Urbana e Destinação Final de Resíduos Sólidos do Município de Gravatá/PE.</t>
    </r>
  </si>
  <si>
    <r>
      <t xml:space="preserve">Empresa: </t>
    </r>
    <r>
      <rPr>
        <sz val="16"/>
        <rFont val="Calibri"/>
        <family val="2"/>
        <scheme val="minor"/>
      </rPr>
      <t>Via Ambiental Engenharia e Serviços S/A</t>
    </r>
  </si>
  <si>
    <r>
      <t xml:space="preserve">Contrato nº: </t>
    </r>
    <r>
      <rPr>
        <sz val="16"/>
        <rFont val="Calibri"/>
        <family val="2"/>
        <scheme val="minor"/>
      </rPr>
      <t>014/2018</t>
    </r>
  </si>
  <si>
    <t>Valor Inicial do Contrato:</t>
  </si>
  <si>
    <t>Medições Anteriores:</t>
  </si>
  <si>
    <t>Período de Execução s/ Termo Aditivo:</t>
  </si>
  <si>
    <t>Valor(es) do(s) Aditivo(s):</t>
  </si>
  <si>
    <t>Esta Medição:</t>
  </si>
  <si>
    <t>Valor Medido Acumulado:</t>
  </si>
  <si>
    <t>Periodo Medido:</t>
  </si>
  <si>
    <t>Valor Final do Contrato com reajuste após o aditivo de prazo:</t>
  </si>
  <si>
    <t>Percentual do Valor Total Executado</t>
  </si>
  <si>
    <t>Neste BM:</t>
  </si>
  <si>
    <t>Saldo do Contrato:</t>
  </si>
  <si>
    <t>Até este BM:</t>
  </si>
  <si>
    <t>Item</t>
  </si>
  <si>
    <t>Discriminação</t>
  </si>
  <si>
    <t>Unidade</t>
  </si>
  <si>
    <t>Quantidade</t>
  </si>
  <si>
    <t xml:space="preserve">Preço </t>
  </si>
  <si>
    <t>Contrato</t>
  </si>
  <si>
    <t>Executado</t>
  </si>
  <si>
    <t>Saldo</t>
  </si>
  <si>
    <t>Unitário</t>
  </si>
  <si>
    <t>Total</t>
  </si>
  <si>
    <t>Este BM.</t>
  </si>
  <si>
    <t>Até este BM.</t>
  </si>
  <si>
    <t>Varrição manual de vias pavimentadas e logradouros públicos</t>
  </si>
  <si>
    <t>km</t>
  </si>
  <si>
    <t>Capinação manual, raspagem de linha d'agua e passeios de vias urbanas pavimentadas</t>
  </si>
  <si>
    <t>Pintura de meio fio em cal de vias urbanas pavimentadas</t>
  </si>
  <si>
    <t>Equipe de serviços complementares</t>
  </si>
  <si>
    <t>homem</t>
  </si>
  <si>
    <t>Implantação, manutenção e reposição de conteineres de 1.000 litros</t>
  </si>
  <si>
    <t>unidade</t>
  </si>
  <si>
    <t>ton.</t>
  </si>
  <si>
    <t>Coleta e transporte de resíduos volumosos</t>
  </si>
  <si>
    <t>Operação de aterro sanitário</t>
  </si>
  <si>
    <t>Execução de drenagem de chorume</t>
  </si>
  <si>
    <t>m</t>
  </si>
  <si>
    <t>Execução de drenagem de gás</t>
  </si>
  <si>
    <t>Administração Local</t>
  </si>
  <si>
    <t>equipe</t>
  </si>
  <si>
    <t>TOTAL</t>
  </si>
  <si>
    <t>DIAS CORRIDOS:</t>
  </si>
  <si>
    <t>EXTENSÃO PONDERADA (m)</t>
  </si>
  <si>
    <t>EXTENSÃO PONDERADA MENSAL(m)</t>
  </si>
  <si>
    <t>DIURNO</t>
  </si>
  <si>
    <t>RUA HILDA GONZALES</t>
  </si>
  <si>
    <t>AV. FELIX SOBRINHO</t>
  </si>
  <si>
    <t>AV. RUI BARBOSA</t>
  </si>
  <si>
    <t>PRAÇA PEDRO JOAQUIM DE SOUZA</t>
  </si>
  <si>
    <t>PRAÇA RUI BARBOSA</t>
  </si>
  <si>
    <t>RUA DR. AMAURY DE MEDEIROS</t>
  </si>
  <si>
    <t>RUA DUQUE DE CAXIAS</t>
  </si>
  <si>
    <t>RUA ESTACIO DE SÁ</t>
  </si>
  <si>
    <t>RUA FELIPE CAMARÃO</t>
  </si>
  <si>
    <t>RUA JOAQUIM NABUCO</t>
  </si>
  <si>
    <t>RUA MANOEL CASTOR DA ROSA</t>
  </si>
  <si>
    <t>RUA MAURICIO DE NASSAU</t>
  </si>
  <si>
    <t>RUA NICOLAU CORREIA TEIXEIRA</t>
  </si>
  <si>
    <t>RUA PADRE JOAQUIM CAVALCANTE</t>
  </si>
  <si>
    <t>RUA PRESIDENTE JOÃO PESSOA</t>
  </si>
  <si>
    <t>RUA SANTO AMARO</t>
  </si>
  <si>
    <t>RUA SÃO FRANCISCO DE ASSIS</t>
  </si>
  <si>
    <t>RUA SÃO PAULO</t>
  </si>
  <si>
    <t>RUA SÃO VICENTE DE PAULA</t>
  </si>
  <si>
    <t>RUA TENENTE CLETO CAMPELO</t>
  </si>
  <si>
    <t>AV. JOAQUIM DIDIER</t>
  </si>
  <si>
    <t>RUA 14 DE JULHO</t>
  </si>
  <si>
    <t>RUA SÃO JOSÉ</t>
  </si>
  <si>
    <t>RUA ANTONIO AVELINO DO REGO BARROS</t>
  </si>
  <si>
    <t>RUA PREFEITO JOSÉ ALVES VARELA</t>
  </si>
  <si>
    <t>RUA PREFEITO JOSÉ GOMES DE ANDRADE</t>
  </si>
  <si>
    <t>RUA DUARTE COELHO</t>
  </si>
  <si>
    <t>AV. AGAMENON MAGALHÃES</t>
  </si>
  <si>
    <t>RUA 25 DE DEZEMBRO</t>
  </si>
  <si>
    <t>RUA CONSELHEIRO MANOEL RODRIGUES ALVES</t>
  </si>
  <si>
    <t>RUA DO NORTE</t>
  </si>
  <si>
    <t>RUA DO PRADO</t>
  </si>
  <si>
    <t>RUA JOSÉ GONÇALVES DE MELO</t>
  </si>
  <si>
    <t>RUA QUINTINO BOCAIUVA</t>
  </si>
  <si>
    <t>RUA SANTO ANTONIO</t>
  </si>
  <si>
    <t>RUA SÃO DOMINGOS</t>
  </si>
  <si>
    <t>RUA SÃO JOÃO</t>
  </si>
  <si>
    <t>RUA CARAMURU</t>
  </si>
  <si>
    <t>RUA SEBASTIÃO PINTO DE BARROS</t>
  </si>
  <si>
    <t>RUA MONTE CASTELO</t>
  </si>
  <si>
    <t>RUA SETE DE SETEMBRO</t>
  </si>
  <si>
    <t>RUA DA ENCRUZILHADA</t>
  </si>
  <si>
    <t>RUA DO ALECRIM</t>
  </si>
  <si>
    <t>RUA DO CRUZEIRO</t>
  </si>
  <si>
    <t>RUA MIGUEL BENTO</t>
  </si>
  <si>
    <t>NOTURNO</t>
  </si>
  <si>
    <t>TOTAL MENSAL (km)</t>
  </si>
  <si>
    <t>INFORME MENSAL - COLETA DOMICILIAR</t>
  </si>
  <si>
    <t>INFORME MENSAL - OPERAÇÃO DE ATERRO SANITÁRIO</t>
  </si>
  <si>
    <t>INFORME MENSAL - COLETA DE VOLUMOSO</t>
  </si>
  <si>
    <t>TOTAL  MENSAL (ton):</t>
  </si>
  <si>
    <t>TOTAL MENSAL (ton):</t>
  </si>
  <si>
    <t>Fiscalização Prefeitura</t>
  </si>
  <si>
    <t>Secretário Prefeitura</t>
  </si>
  <si>
    <t>PERIODO:</t>
  </si>
  <si>
    <t>REVISÃO:</t>
  </si>
  <si>
    <t xml:space="preserve">            INFORME MENSAL - PINTURA DE MEIO FIO</t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</si>
  <si>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</si>
  <si>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 e Informes Semanais</t>
    </r>
  </si>
  <si>
    <t xml:space="preserve">            INFORME MENSAL - CAPINAÇÃO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</si>
  <si>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Ordens de Serviço, Relatório Fotográfico e Informes Semanais</t>
    </r>
  </si>
  <si>
    <t>TOTAL  MENSAL (km):</t>
  </si>
  <si>
    <t xml:space="preserve">          INFORME MENSAL - SERVIÇOS COMPLEMENTARES</t>
  </si>
  <si>
    <t>C 02</t>
  </si>
  <si>
    <t>C 05</t>
  </si>
  <si>
    <t>C 06</t>
  </si>
  <si>
    <t>C 08</t>
  </si>
  <si>
    <t>C 13</t>
  </si>
  <si>
    <t>C 17</t>
  </si>
  <si>
    <t>C 19</t>
  </si>
  <si>
    <t>C 22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</si>
  <si>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</si>
  <si>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</si>
  <si>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Quantidade (toneladas)</t>
  </si>
  <si>
    <t>Via - Domiciliar</t>
  </si>
  <si>
    <t>Via - Volumoso</t>
  </si>
  <si>
    <t>Prefeitura</t>
  </si>
  <si>
    <t>Particular</t>
  </si>
  <si>
    <t>TOTAL (m)</t>
  </si>
  <si>
    <r>
      <t xml:space="preserve">Anexos: </t>
    </r>
    <r>
      <rPr>
        <sz val="12"/>
        <color theme="1"/>
        <rFont val="Calibri"/>
        <family val="2"/>
        <scheme val="minor"/>
      </rPr>
      <t>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</si>
  <si>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</si>
  <si>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INFORME MENSAL - DRENAGEM DE ÁGUA PLUVIAL</t>
  </si>
  <si>
    <t>Execução de drenagem de águas pluviais</t>
  </si>
  <si>
    <t>REGISTRO FOTOGRÁFICO - DRENOS DE GAS</t>
  </si>
  <si>
    <t>INFORME MENSAL - DRENAGEM DE GÁS</t>
  </si>
  <si>
    <t>TOTAL (ton)</t>
  </si>
  <si>
    <t>Via ambiental</t>
  </si>
  <si>
    <t>29/01/2018 a 29/01/2019</t>
  </si>
  <si>
    <t xml:space="preserve"> </t>
  </si>
  <si>
    <t>6ª</t>
  </si>
  <si>
    <t>5º</t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</si>
  <si>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</si>
  <si>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Produção Mensal</t>
  </si>
  <si>
    <t>Produção Mensal por funcionário</t>
  </si>
  <si>
    <t>NÚMERO DE FUNCIONÁRIOS</t>
  </si>
  <si>
    <t>5ª</t>
  </si>
  <si>
    <t>RUA JOÃO SOARES DE OLIVEIRA</t>
  </si>
  <si>
    <t>funcionários / mês convencional</t>
  </si>
  <si>
    <t>km / agente produção teórica / mês convencional</t>
  </si>
  <si>
    <t>percentual</t>
  </si>
  <si>
    <t>km / agente produção teórica / mês de outubro</t>
  </si>
  <si>
    <t>dias / mês de outubro</t>
  </si>
  <si>
    <t>funcionários / mês de outubro</t>
  </si>
  <si>
    <t>km produção teórica / mês de outubro</t>
  </si>
  <si>
    <t>CUMPRIU A META DE PRODUÇÃO</t>
  </si>
  <si>
    <t>NÃO CUMPRIU A META DE PRODUÇÃO</t>
  </si>
  <si>
    <t>REGISTRO FOTOGRÁFICO - DRENAGEM DE CHORUME</t>
  </si>
  <si>
    <t xml:space="preserve">RUA SANTO AMARO </t>
  </si>
  <si>
    <t>RUA IZALTINO POGGI</t>
  </si>
  <si>
    <t>TRAV. SÃO JOÃO</t>
  </si>
  <si>
    <t>1D</t>
  </si>
  <si>
    <t xml:space="preserve">TRAVESSA SANTO AMARO </t>
  </si>
  <si>
    <t>RUA VER ELIAS TORRES</t>
  </si>
  <si>
    <t>RUA DR SILVA JARDIM</t>
  </si>
  <si>
    <t>RUA PADRE DIOGO FEIJÓ</t>
  </si>
  <si>
    <t>RUA ALUIZIO RIBEIRO DE BRITO</t>
  </si>
  <si>
    <t>AV RUI BARBOSA</t>
  </si>
  <si>
    <t>RUA PEDRO JOAQUIM DE SOUZA</t>
  </si>
  <si>
    <t>RUA DAS MORENAS</t>
  </si>
  <si>
    <t>RUA DAS CREOULAS</t>
  </si>
  <si>
    <t>PRAÇA AARÃO LINS DE SOUZA</t>
  </si>
  <si>
    <t>JOÃO ROBERTO REGALADO</t>
  </si>
  <si>
    <t>RUA JOSÉ BONIFACIO</t>
  </si>
  <si>
    <t>RUA TOMÉ DE SOUZA</t>
  </si>
  <si>
    <t>RUA CORONEL ESTEVÃO CAMARA</t>
  </si>
  <si>
    <t>RUA SÉRGIO LORETO</t>
  </si>
  <si>
    <t>TRAV. PRESIDENTE JOÃO PESSOA</t>
  </si>
  <si>
    <t>RUA DA ESTAÇÃO</t>
  </si>
  <si>
    <t>PRAÇA RODOLFO MORAES</t>
  </si>
  <si>
    <t>RUA DOUTOR AMAURY DE MEDEIROS</t>
  </si>
  <si>
    <t>RUA MARECHAL FLORIANO PEIXOTO</t>
  </si>
  <si>
    <t>AV. DANTAS BARRETO</t>
  </si>
  <si>
    <t>PRAÇA DA RUA DO NORTE</t>
  </si>
  <si>
    <t>RUA MARQUEZ DE POMBAL</t>
  </si>
  <si>
    <t>OZIRES LUIS CALDAS</t>
  </si>
  <si>
    <t>AV. AGAMENON MAGAHÃES</t>
  </si>
  <si>
    <t>RUA QUINZE DE NOVEMBRO</t>
  </si>
  <si>
    <t xml:space="preserve"> RUA VICENTE SOARES DA SILVA</t>
  </si>
  <si>
    <t>TRAV. VICENTE SOARES DA SILVA</t>
  </si>
  <si>
    <t>RUA AUGUSTO S. HOLANDA</t>
  </si>
  <si>
    <t>RUA JOÃO FLORENCIO DO NASCIMENTO</t>
  </si>
  <si>
    <t>RUA SEVERINA LIMA DA SILVA</t>
  </si>
  <si>
    <t>TRAV. JOSÉ GONÇALVES DE MELO</t>
  </si>
  <si>
    <t>RUA SANTA CECÍLIA</t>
  </si>
  <si>
    <t>RUA LAMARTINE FARIAS DE CASTRO</t>
  </si>
  <si>
    <t>3S</t>
  </si>
  <si>
    <t>RUA PADRE CICERO</t>
  </si>
  <si>
    <t>RUA BELO HORIZONTE</t>
  </si>
  <si>
    <t>RUA ALCIDES MELO</t>
  </si>
  <si>
    <t>RUA SÃO DIMAS</t>
  </si>
  <si>
    <t>RUA CONSELHEIRO LAURINDO GOMES DA SILVA</t>
  </si>
  <si>
    <t>1ª TRAV. PADRE CICERO</t>
  </si>
  <si>
    <t>RUA JOAQUIM FAUSTINO ROCHA</t>
  </si>
  <si>
    <t>RUA LUIZ FRANCELINO DE SOUZA</t>
  </si>
  <si>
    <t>RUA JASMELINO CORRÊA DE MELO</t>
  </si>
  <si>
    <t>RUA JÚLIO DEMÉTRIO</t>
  </si>
  <si>
    <t>RUA JOAQUIM SOUTO MAIOR</t>
  </si>
  <si>
    <t>RUA SANTA INÊS</t>
  </si>
  <si>
    <t>RUA JOÃO FERREIRA DA SILVA</t>
  </si>
  <si>
    <t>RUA ESTUDANTE PAULO ROBERTO</t>
  </si>
  <si>
    <t>RUA OTILIA DE MORAES</t>
  </si>
  <si>
    <t>RUA OLAVO BILAC</t>
  </si>
  <si>
    <t>RUA DAS CALÇADAS</t>
  </si>
  <si>
    <t>RUA DAS ROSAS</t>
  </si>
  <si>
    <t>RUA MATEUS FERREIRA DE MOURA</t>
  </si>
  <si>
    <t>RUA DA ESPERANÇA</t>
  </si>
  <si>
    <t>RUA NYMPHA DIDIER</t>
  </si>
  <si>
    <t>RUA REGIS VELHO</t>
  </si>
  <si>
    <t>RUA PRINCESA IZABEL</t>
  </si>
  <si>
    <t>RUA SETE SETEMBRO</t>
  </si>
  <si>
    <t>PRAÇA DO ALTO DO CRUZEIRO</t>
  </si>
  <si>
    <t>RUA SÃO PEDRO</t>
  </si>
  <si>
    <t>RUA 1º DE JANEIRO</t>
  </si>
  <si>
    <t>RUA FISCAL TITO PINTO MARQUES</t>
  </si>
  <si>
    <t>RUA CAPITÃO URBANO ALEXANDRINO</t>
  </si>
  <si>
    <t>RUA FELINTO DE FARIAS CASTRO</t>
  </si>
  <si>
    <t>RUA DA SOLEDADE</t>
  </si>
  <si>
    <t>RUA INACIO JOSÉ DA SILVA</t>
  </si>
  <si>
    <t>TRAV. INACIO JOSÉ DA SILVA</t>
  </si>
  <si>
    <t>RUA NATURALISTA FARIAS NEVES</t>
  </si>
  <si>
    <t>RUA COMENDADOR MIGUEL GASTÃO DE OLIVEIRA</t>
  </si>
  <si>
    <t>RUA MARECHAL DEODORO DA FONSECA</t>
  </si>
  <si>
    <t>RUA 21 DE ABRIL</t>
  </si>
  <si>
    <t>RUA DR. POSSIDONIO DO REGO BARROS</t>
  </si>
  <si>
    <t>RUA GONÇAVES DIAS</t>
  </si>
  <si>
    <t>TRAV. GONÇALVES DIAS</t>
  </si>
  <si>
    <t>RUA CONSELHEIRO PAULINO GOMES DO NASCIMENTO</t>
  </si>
  <si>
    <t>1N</t>
  </si>
  <si>
    <t>TRAV. SANTO AMARO</t>
  </si>
  <si>
    <t>RUA VEREADR ELIAS TORRES</t>
  </si>
  <si>
    <t>RUA DAS CRIOULAS</t>
  </si>
  <si>
    <t xml:space="preserve">RUA SILVA JARDM </t>
  </si>
  <si>
    <t>PRAÇA AARÃO LINS DE ANDRADE</t>
  </si>
  <si>
    <t>RUA SERGIO LORETO</t>
  </si>
  <si>
    <t>RUA OZIRES LUIS CALDAS</t>
  </si>
  <si>
    <t>REGISTRO FOTOGRÁFICO - VARRIÇÃO</t>
  </si>
  <si>
    <t>REGISTRO FOTOGRÁFICO - SERVIÇOS COMPLEMENTARES</t>
  </si>
  <si>
    <t>REGISTRO FOTOGRÁFICO - IMPLANTAÇÃO E MANUTENÇÃO DE CONTEINERES</t>
  </si>
  <si>
    <t>REGISTRO FOTOGRÁFICO - COLETA DOMICILIAR</t>
  </si>
  <si>
    <t>REGISTRO FOTOGRÁFICO - OPERAÇÃO DE ATERRO</t>
  </si>
  <si>
    <t>CAPINAÇÃO</t>
  </si>
  <si>
    <t>C 54</t>
  </si>
  <si>
    <t>C 58</t>
  </si>
  <si>
    <t>C 59</t>
  </si>
  <si>
    <t>C 62</t>
  </si>
  <si>
    <t>C 65</t>
  </si>
  <si>
    <t>C 69</t>
  </si>
  <si>
    <t>C 73</t>
  </si>
  <si>
    <t>C 74</t>
  </si>
  <si>
    <t>C 91</t>
  </si>
  <si>
    <t>Coleta e transporte de resíduos sólidos domiciliares, conteneirizados, comerciais e varrição de feiras livres</t>
  </si>
  <si>
    <t>Valor(es) Reequilíbrio e Reajuste(s):</t>
  </si>
  <si>
    <t>p</t>
  </si>
  <si>
    <t>RUA 15 DE NOVEMBRO</t>
  </si>
  <si>
    <t>CADEIA PÚBLICA</t>
  </si>
  <si>
    <t>OPERATIVO</t>
  </si>
  <si>
    <t>RUA EDNA PEREIRA FERREIRA</t>
  </si>
  <si>
    <t>RUA DR. JURANDIR CORREIA DE MELO</t>
  </si>
  <si>
    <t>AV. ZEZINHO LAMARTINE</t>
  </si>
  <si>
    <t>SITIO CURRAL DO MEIO</t>
  </si>
  <si>
    <t>RUA OLAVO BANDEIRA</t>
  </si>
  <si>
    <t>SECRETARIA DE OBRAS</t>
  </si>
  <si>
    <t>RUA JOAQUIM SOUTO</t>
  </si>
  <si>
    <t>CEMITÉRIO</t>
  </si>
  <si>
    <t>OUTUBRO 2020</t>
  </si>
  <si>
    <t>REGISTRO FOTOGRÁFICO - CAMPANHA OUTUBRO ROSA</t>
  </si>
  <si>
    <t>REGISTRO FOTOGRÁFICO - CAPINAÇÃO</t>
  </si>
  <si>
    <t>REGISTRO FOTOGRÁFICO - PINTURA</t>
  </si>
  <si>
    <t>4S</t>
  </si>
  <si>
    <t>5S</t>
  </si>
  <si>
    <t>1DD</t>
  </si>
  <si>
    <t>RUA EDVALDO PIRES DA SILVA</t>
  </si>
  <si>
    <t>Obra de Engenharia no Aterro Sanitário - Locação de Escavadeira Hidraúlica</t>
  </si>
  <si>
    <t>diária</t>
  </si>
  <si>
    <t>Obra de Engenharia no Aterro Sanitário - Locação de Rolo Compactador</t>
  </si>
  <si>
    <t>Obra de Engenharia no Aterro Sanitário - Locação de Caminhão Basculante Trucado</t>
  </si>
  <si>
    <t>Recirculação Interna de Chorume - Locação de Caminhão Pipa</t>
  </si>
  <si>
    <t>mês</t>
  </si>
  <si>
    <t>Coleta e Tratamento Externo de Chorume em Estação de Tratamento Licenciada</t>
  </si>
  <si>
    <t>m³</t>
  </si>
  <si>
    <t>INFORME MENSAL - OBRA ATERRO - ESCAVADEIRA HIDRAÚLICA</t>
  </si>
  <si>
    <t>INFORME MENSAL - OBRA ATERRO - ROLO COMPACTADOR</t>
  </si>
  <si>
    <t>DIÁRIAS</t>
  </si>
  <si>
    <t>TOTAL (dias)</t>
  </si>
  <si>
    <t>INFORME MENSAL - OBRA ATERRO - BASCULANTE</t>
  </si>
  <si>
    <t>REGISTRO FOTOGRÁFICO - DRENAGEM DE ÁGUA PLUVIAL</t>
  </si>
  <si>
    <t>REGISTRO FOTOGRÁFICO - OBRA ATERRO - ESCAVADEIRA HIDRAÚLICA</t>
  </si>
  <si>
    <t>REGISTRO FOTOGRÁFICO - OBRA ATERRO - ROLO COMPACTADOR</t>
  </si>
  <si>
    <t>REGISTRO FOTOGRÁFICO - OBRA ATERRO - CAMINHÃO BASCULANTE</t>
  </si>
  <si>
    <t>DEZEMBRO 2020</t>
  </si>
  <si>
    <t>JANEIRO 2021</t>
  </si>
  <si>
    <t>6º</t>
  </si>
  <si>
    <t>CRAS III</t>
  </si>
  <si>
    <t>RUA TIRADENTES</t>
  </si>
  <si>
    <t>C 92</t>
  </si>
  <si>
    <t>C 93</t>
  </si>
  <si>
    <t>3SS</t>
  </si>
  <si>
    <t>C 09</t>
  </si>
  <si>
    <t>RUA LUCIANA NUNES</t>
  </si>
  <si>
    <t>30/01/2021 a 29/01/2022</t>
  </si>
  <si>
    <t>7ª Termo Aditivo:</t>
  </si>
  <si>
    <t>RUA CONSELHEIRO FRANCISCO BEZERRA DE CARVALHO</t>
  </si>
  <si>
    <t>RUA LOURENÇO CORREIA DE MELO</t>
  </si>
  <si>
    <t>RUA DOM PEDRO 2º</t>
  </si>
  <si>
    <t>RUA DR. POSSIDÔNIO DO REGO BARROS</t>
  </si>
  <si>
    <t>TRAVESSA CHAVES</t>
  </si>
  <si>
    <t>RUA JOÃO NOBERTO REGALADO</t>
  </si>
  <si>
    <t>RUA CONSELHEIRO TEODORO MACIEL</t>
  </si>
  <si>
    <t>RUA PADRE ANCHIETA</t>
  </si>
  <si>
    <t>RUA VIDAL DE NEGREIROS</t>
  </si>
  <si>
    <t>AVENIDA JOAQUIM DIDIER</t>
  </si>
  <si>
    <t>1ª SEMANA</t>
  </si>
  <si>
    <t>RUA JOÃO PAULINO DE CARVALHO</t>
  </si>
  <si>
    <r>
      <t xml:space="preserve">Ordem de Serviço nº: </t>
    </r>
    <r>
      <rPr>
        <sz val="16"/>
        <rFont val="Calibri"/>
        <family val="2"/>
        <scheme val="minor"/>
      </rPr>
      <t>001/2021</t>
    </r>
  </si>
  <si>
    <t>RUA NOSSA SENHORA DA CONCEIÇÃO</t>
  </si>
  <si>
    <t>JUNHO 2021</t>
  </si>
  <si>
    <t>LOTEAMENTO NOVA GRAVATÁ</t>
  </si>
  <si>
    <t>RUA JOAQUIM BATISTA DE OLIVEIRA</t>
  </si>
  <si>
    <t>C 10</t>
  </si>
  <si>
    <t>C 11</t>
  </si>
  <si>
    <t>C 12</t>
  </si>
  <si>
    <t>JULHO 2021</t>
  </si>
  <si>
    <t>AGOSTO 2021</t>
  </si>
  <si>
    <t>AVENIDA CÍCERO BATISTA DE OLIVEIRA</t>
  </si>
  <si>
    <t>3ª SEMANA</t>
  </si>
  <si>
    <t>MERCADO DE FARINHA</t>
  </si>
  <si>
    <t xml:space="preserve">Boletim de Medição - nº 009/2021                             </t>
  </si>
  <si>
    <t>01/10/2021 a 31/10/2021</t>
  </si>
  <si>
    <t>Gravatá, 01 de Novembro de 2021.</t>
  </si>
  <si>
    <t>31</t>
  </si>
  <si>
    <t>01/10/2021 e 31/10/2021</t>
  </si>
  <si>
    <t>OUTUBRO 2021</t>
  </si>
  <si>
    <t>PRAÇA RODOLFO DE MORAES</t>
  </si>
  <si>
    <t>PRAÇA DA MATRIZ</t>
  </si>
  <si>
    <t>MINHA CASA MINHA VIDA</t>
  </si>
  <si>
    <t>AVENIDA RIACHO DO MEL</t>
  </si>
  <si>
    <t>RUA EDIVALDO PIRES DA SILVA</t>
  </si>
  <si>
    <t>RUA HORÁCIO LUIZ DE FRANÇA</t>
  </si>
  <si>
    <t>RUA PEDRO MARCELINO BRAINY</t>
  </si>
  <si>
    <t>RUA ANTÔNIO DELFINO DE SOUZA</t>
  </si>
  <si>
    <t>RUA DA SAUDADE</t>
  </si>
  <si>
    <t>TRAVESSA DA SAUDADE</t>
  </si>
  <si>
    <t>RUA VIRGÍLIO VIEIRA</t>
  </si>
  <si>
    <t>RUA DOM VITAL</t>
  </si>
  <si>
    <t>TRAVESSA DOM VITAL</t>
  </si>
  <si>
    <t>RUA PARAGUASSÚ</t>
  </si>
  <si>
    <t>RUA ANITA GARIBALDI</t>
  </si>
  <si>
    <t>2ª SEMANA</t>
  </si>
  <si>
    <t>RUA SANTO ANTÔNIO</t>
  </si>
  <si>
    <t>RUA JARDIM SANTANA</t>
  </si>
  <si>
    <t>RUA MANOEL PAULINO DA SILVA</t>
  </si>
  <si>
    <t>RUA JOSÉ BARBOSA DA COSTA</t>
  </si>
  <si>
    <t>TRAVESSA SÃO JOÃO</t>
  </si>
  <si>
    <t>RUA SIQUEIRA CAMPOS</t>
  </si>
  <si>
    <t>RUA GLICEIRO BANDEIRA</t>
  </si>
  <si>
    <t>TRAVESSA SIQUEIRA CAMPOS</t>
  </si>
  <si>
    <t>RUA DO SOL</t>
  </si>
  <si>
    <t>RUA MARIA ANITA SOARES OLIVEIRA</t>
  </si>
  <si>
    <t>RUA FLORIANO PEIXOTO</t>
  </si>
  <si>
    <t>RUA MATEUS FERREIRA MOURA</t>
  </si>
  <si>
    <t>TRAVESSA MATEUS FERREIRA MOURA</t>
  </si>
  <si>
    <t>RUA ABDOM ARRUDA CORREIA</t>
  </si>
  <si>
    <t>AVENIDA DA ESPERANÇA</t>
  </si>
  <si>
    <t>RUA MANOEL HONORATO RIOS</t>
  </si>
  <si>
    <t>4ª SEMANA</t>
  </si>
  <si>
    <t>5ª SEMANA</t>
  </si>
  <si>
    <t>AVENIDA MATEUS FERREIRA DE MOURA</t>
  </si>
  <si>
    <t>RUA OTILIO DE MORAES</t>
  </si>
  <si>
    <t>RUA ESTUDANTE PAULO ROBERTO BEZERRA DA SILVA</t>
  </si>
  <si>
    <t>RUA JOSÉ DE AGUIAR GUSMÃO</t>
  </si>
  <si>
    <t>TRAVESSA DA ESPERANÇA</t>
  </si>
  <si>
    <t>TRAVESSA MATEUS FERREIRA DE MOURA</t>
  </si>
  <si>
    <t>RUA CORONEL JOÃO MALTA</t>
  </si>
  <si>
    <t>RUA HUMBERTO CRUZ</t>
  </si>
  <si>
    <t>RUA SÃO LUIZ</t>
  </si>
  <si>
    <t>RUA BOLÍVIA</t>
  </si>
  <si>
    <t>RUA PROFESSOR TEODORICO CAVALCANTI</t>
  </si>
  <si>
    <t>TRAVESSA BOLÍVIA</t>
  </si>
  <si>
    <t>RUA SEVERINO JOSÉ DO PRADO</t>
  </si>
  <si>
    <t>RUA LUIZ GONZAGA</t>
  </si>
  <si>
    <t>TRAVESSA MANOEL RIBEIRO DE CARVALHO</t>
  </si>
  <si>
    <t>RUA JOSÉ FRANCISCO RAMOS</t>
  </si>
  <si>
    <t>RUA SEVERINO BARROS SILVA</t>
  </si>
  <si>
    <t>RUA MANOEL SANTIAGO DE OLIVEIRA</t>
  </si>
  <si>
    <t>RUA ADJAR FRANCISCO DE ASSIS</t>
  </si>
  <si>
    <t>RUA ANTÔNIO GERSON GUARANÁ NETO</t>
  </si>
  <si>
    <t>RUA ANTÔNIO PIERRE</t>
  </si>
  <si>
    <t>RUA FRANCISCO DE ASSIS DE OLIVEIRA SOBRINHO</t>
  </si>
  <si>
    <t>CLETO CAMPELO</t>
  </si>
  <si>
    <t>RUA ESTEVÃO CÂMARA</t>
  </si>
  <si>
    <t>RUA RUI BARBOSA</t>
  </si>
  <si>
    <t>RUA JOÃO NORBERTO REGALADO</t>
  </si>
  <si>
    <t>RUA CONSELHEIRO RODRIGUES ALVES</t>
  </si>
  <si>
    <t>AVENIDA AGAMENON MAGALHÃES</t>
  </si>
  <si>
    <t>RUA SEBASTIÃO PINTO BARROS</t>
  </si>
  <si>
    <t>RUA VICENTE SOARES DA SILVA</t>
  </si>
  <si>
    <t>VIA LOCAL</t>
  </si>
  <si>
    <t>LIMPEZA</t>
  </si>
  <si>
    <t>1.10.21</t>
  </si>
  <si>
    <t>COMUNIDADE ILHA DAS COBRAS</t>
  </si>
  <si>
    <t>ALTO DO CRUZEIRO</t>
  </si>
  <si>
    <t>RUA AFONSO PENA</t>
  </si>
  <si>
    <t>CATAÇÃO</t>
  </si>
  <si>
    <t>CRÁS 2</t>
  </si>
  <si>
    <t>BAIRRO CAIC</t>
  </si>
  <si>
    <t>LOTEAMENTO MINHA CASA MINHA VIDA</t>
  </si>
  <si>
    <t>PRAÇA DO MATADOURO</t>
  </si>
  <si>
    <t>PARQUE DA CIDADE</t>
  </si>
  <si>
    <t>PARQUE JANELAS PARA O RIO</t>
  </si>
  <si>
    <t>LAVAGEM</t>
  </si>
  <si>
    <t>CAPELA NOSSA SENHORA APARECIDA</t>
  </si>
  <si>
    <t>CASA DA CULTURA</t>
  </si>
  <si>
    <t>VARRIÇÃO</t>
  </si>
  <si>
    <t>CENTRO</t>
  </si>
  <si>
    <t>BAIRRO COHAB 1</t>
  </si>
  <si>
    <t>SERVIÇOS GERAIS</t>
  </si>
  <si>
    <t>COMUNIDADE PAQUISTÃO</t>
  </si>
  <si>
    <t>BAIRRO ÁREA VERDE</t>
  </si>
  <si>
    <t>PRAÇA ARÃO LINS</t>
  </si>
  <si>
    <t>LOTEAMENTO CRUZEIRO</t>
  </si>
  <si>
    <t>POSTO DE SAÚDE MARIA AUXILIADORA</t>
  </si>
  <si>
    <t>BAIRRO MARIA AUXILIADORA</t>
  </si>
  <si>
    <t>DISTRITO DE SÃO SEVERINO</t>
  </si>
  <si>
    <t>DOM RICARDO CASTRO VILELA</t>
  </si>
  <si>
    <t>AVENIDA DANTAS BARRETO</t>
  </si>
  <si>
    <t>TERMINAL RODOVIÁRIO</t>
  </si>
  <si>
    <t>PINTURA</t>
  </si>
  <si>
    <t>ACADEMIA DAS CIDADES</t>
  </si>
  <si>
    <t>PE - 87</t>
  </si>
  <si>
    <t>AVENIDA FÊLIX SOBRINHO</t>
  </si>
  <si>
    <t>PRAÇA ARÃO LINS DE ANDRADE</t>
  </si>
  <si>
    <t>RUA DIOGO FEIJÓ</t>
  </si>
  <si>
    <t>RUA JÂNIO JOSÉ DOS SANTOS</t>
  </si>
  <si>
    <t>ACADEMIA DA CIDADE</t>
  </si>
  <si>
    <t>RUA SÃO JORGE</t>
  </si>
  <si>
    <t>RUA 1° DE JANEIRO</t>
  </si>
  <si>
    <t>RUAS DO LOTEAMENTO MINHA CASA MINHA VIDA</t>
  </si>
  <si>
    <t>RUA DO MATADOURO</t>
  </si>
  <si>
    <t>C 94</t>
  </si>
  <si>
    <t>C 14</t>
  </si>
  <si>
    <t>C 15</t>
  </si>
  <si>
    <t>C 16</t>
  </si>
  <si>
    <t>2724</t>
  </si>
  <si>
    <t>QTN7484</t>
  </si>
  <si>
    <t>MARCELO</t>
  </si>
  <si>
    <t>2725</t>
  </si>
  <si>
    <t>QTN7594</t>
  </si>
  <si>
    <t>RAFAEL</t>
  </si>
  <si>
    <t>2736</t>
  </si>
  <si>
    <t>OYN3998</t>
  </si>
  <si>
    <t>ALBERES</t>
  </si>
  <si>
    <t>2739</t>
  </si>
  <si>
    <t>EDUARDO</t>
  </si>
  <si>
    <t>2740</t>
  </si>
  <si>
    <t>QTN6884</t>
  </si>
  <si>
    <t>SANDRO</t>
  </si>
  <si>
    <t>2741</t>
  </si>
  <si>
    <t>RODRIGO</t>
  </si>
  <si>
    <t>2744</t>
  </si>
  <si>
    <t>KII5017</t>
  </si>
  <si>
    <t>JOSE</t>
  </si>
  <si>
    <t>2746</t>
  </si>
  <si>
    <t>2753</t>
  </si>
  <si>
    <t>ADIVAN</t>
  </si>
  <si>
    <t>2754</t>
  </si>
  <si>
    <t>2757</t>
  </si>
  <si>
    <t>2758</t>
  </si>
  <si>
    <t>LUIS</t>
  </si>
  <si>
    <t>3061</t>
  </si>
  <si>
    <t>3062</t>
  </si>
  <si>
    <t>3064</t>
  </si>
  <si>
    <t>3068</t>
  </si>
  <si>
    <t>3071</t>
  </si>
  <si>
    <t>3072</t>
  </si>
  <si>
    <t>3073</t>
  </si>
  <si>
    <t>3078</t>
  </si>
  <si>
    <t>3079</t>
  </si>
  <si>
    <t>3081</t>
  </si>
  <si>
    <t>3080</t>
  </si>
  <si>
    <t>3082</t>
  </si>
  <si>
    <t>3083</t>
  </si>
  <si>
    <t>3085</t>
  </si>
  <si>
    <t>3090</t>
  </si>
  <si>
    <t>3091</t>
  </si>
  <si>
    <t>3092</t>
  </si>
  <si>
    <t>3093</t>
  </si>
  <si>
    <t>3094</t>
  </si>
  <si>
    <t>3096</t>
  </si>
  <si>
    <t>3097</t>
  </si>
  <si>
    <t>3099</t>
  </si>
  <si>
    <t>3100</t>
  </si>
  <si>
    <t>3101</t>
  </si>
  <si>
    <t>3103</t>
  </si>
  <si>
    <t>3104</t>
  </si>
  <si>
    <t>3105</t>
  </si>
  <si>
    <t>3106</t>
  </si>
  <si>
    <t>3107</t>
  </si>
  <si>
    <t>3108</t>
  </si>
  <si>
    <t>3109</t>
  </si>
  <si>
    <t>3110</t>
  </si>
  <si>
    <t>3112</t>
  </si>
  <si>
    <t>3113</t>
  </si>
  <si>
    <t>3114</t>
  </si>
  <si>
    <t>3115</t>
  </si>
  <si>
    <t>3116</t>
  </si>
  <si>
    <t>3117</t>
  </si>
  <si>
    <t>3118</t>
  </si>
  <si>
    <t>3119</t>
  </si>
  <si>
    <t>3120</t>
  </si>
  <si>
    <t>3122</t>
  </si>
  <si>
    <t>3124</t>
  </si>
  <si>
    <t>3125</t>
  </si>
  <si>
    <t>3126</t>
  </si>
  <si>
    <t>3127</t>
  </si>
  <si>
    <t>3128</t>
  </si>
  <si>
    <t>3129</t>
  </si>
  <si>
    <t>3130</t>
  </si>
  <si>
    <t>3132</t>
  </si>
  <si>
    <t>3136</t>
  </si>
  <si>
    <t>3137</t>
  </si>
  <si>
    <t>3138</t>
  </si>
  <si>
    <t>3139</t>
  </si>
  <si>
    <t>3140</t>
  </si>
  <si>
    <t>3141</t>
  </si>
  <si>
    <t>3142</t>
  </si>
  <si>
    <t>3143</t>
  </si>
  <si>
    <t>3144</t>
  </si>
  <si>
    <t>3145</t>
  </si>
  <si>
    <t>3146</t>
  </si>
  <si>
    <t>3147</t>
  </si>
  <si>
    <t>3150</t>
  </si>
  <si>
    <t>3151</t>
  </si>
  <si>
    <t>3152</t>
  </si>
  <si>
    <t>3153</t>
  </si>
  <si>
    <t>3154</t>
  </si>
  <si>
    <t>3155</t>
  </si>
  <si>
    <t>3156</t>
  </si>
  <si>
    <t>3157</t>
  </si>
  <si>
    <t>3158</t>
  </si>
  <si>
    <t>3159</t>
  </si>
  <si>
    <t>3160</t>
  </si>
  <si>
    <t>3166</t>
  </si>
  <si>
    <t>3167</t>
  </si>
  <si>
    <t>3168</t>
  </si>
  <si>
    <t>3169</t>
  </si>
  <si>
    <t>3170</t>
  </si>
  <si>
    <t>3171</t>
  </si>
  <si>
    <t>3174</t>
  </si>
  <si>
    <t>3175</t>
  </si>
  <si>
    <t>3176</t>
  </si>
  <si>
    <t>3181</t>
  </si>
  <si>
    <t>3182</t>
  </si>
  <si>
    <t>3183</t>
  </si>
  <si>
    <t>3184</t>
  </si>
  <si>
    <t>3185</t>
  </si>
  <si>
    <t>3188</t>
  </si>
  <si>
    <t>3189</t>
  </si>
  <si>
    <t>3196</t>
  </si>
  <si>
    <t>3197</t>
  </si>
  <si>
    <t>3198</t>
  </si>
  <si>
    <t>3199</t>
  </si>
  <si>
    <t>3200</t>
  </si>
  <si>
    <t>3203</t>
  </si>
  <si>
    <t>3204</t>
  </si>
  <si>
    <t>3205</t>
  </si>
  <si>
    <t>3206</t>
  </si>
  <si>
    <t>3207</t>
  </si>
  <si>
    <t>3208</t>
  </si>
  <si>
    <t>3209</t>
  </si>
  <si>
    <t>3210</t>
  </si>
  <si>
    <t>3211</t>
  </si>
  <si>
    <t>3212</t>
  </si>
  <si>
    <t>3213</t>
  </si>
  <si>
    <t>3214</t>
  </si>
  <si>
    <t>3216</t>
  </si>
  <si>
    <t>2726</t>
  </si>
  <si>
    <t>KFK6075</t>
  </si>
  <si>
    <t>LIXO</t>
  </si>
  <si>
    <t>PARTICULAR</t>
  </si>
  <si>
    <t>VALDERI</t>
  </si>
  <si>
    <t>2727</t>
  </si>
  <si>
    <t>KLJ3438</t>
  </si>
  <si>
    <t>ENTULHO</t>
  </si>
  <si>
    <t>EDSON</t>
  </si>
  <si>
    <t>2728</t>
  </si>
  <si>
    <t>KFN1482</t>
  </si>
  <si>
    <t>PODAÇÃO</t>
  </si>
  <si>
    <t>PREFEITURA</t>
  </si>
  <si>
    <t>ADEILDO</t>
  </si>
  <si>
    <t>2730</t>
  </si>
  <si>
    <t>KJL3438</t>
  </si>
  <si>
    <t>2731</t>
  </si>
  <si>
    <t>2734</t>
  </si>
  <si>
    <t>KFT2563</t>
  </si>
  <si>
    <t>2732</t>
  </si>
  <si>
    <t>2735</t>
  </si>
  <si>
    <t>PEN8D89</t>
  </si>
  <si>
    <t>LUCAS</t>
  </si>
  <si>
    <t>KKK5876</t>
  </si>
  <si>
    <t>JOZ4016</t>
  </si>
  <si>
    <t>PAULO</t>
  </si>
  <si>
    <t>2729</t>
  </si>
  <si>
    <t>KIO9J48</t>
  </si>
  <si>
    <t>VOLUMOSO</t>
  </si>
  <si>
    <t>VIA AMBIENTAL</t>
  </si>
  <si>
    <t>PEDRO F</t>
  </si>
  <si>
    <t>2733</t>
  </si>
  <si>
    <t>2747</t>
  </si>
  <si>
    <t>2760</t>
  </si>
  <si>
    <t>CLT2G35</t>
  </si>
  <si>
    <t>2779</t>
  </si>
  <si>
    <t>2784</t>
  </si>
  <si>
    <t>KGH6044</t>
  </si>
  <si>
    <t>ANIMAL MORTO</t>
  </si>
  <si>
    <t>HERMES</t>
  </si>
  <si>
    <t>KJZ4757</t>
  </si>
  <si>
    <t>AMADEO</t>
  </si>
  <si>
    <t>KIG0731</t>
  </si>
  <si>
    <t>GTO</t>
  </si>
  <si>
    <t>2800</t>
  </si>
  <si>
    <t>2813</t>
  </si>
  <si>
    <t>KGQ3858</t>
  </si>
  <si>
    <t>BWG6908</t>
  </si>
  <si>
    <t>JOSAFA</t>
  </si>
  <si>
    <t>OWS7080</t>
  </si>
  <si>
    <t>JUNIOR</t>
  </si>
  <si>
    <t>PCD0967</t>
  </si>
  <si>
    <t>HARON</t>
  </si>
  <si>
    <t>KFV8682</t>
  </si>
  <si>
    <t>GILSON</t>
  </si>
  <si>
    <t>QYE2124</t>
  </si>
  <si>
    <t>WILSON</t>
  </si>
  <si>
    <t>NAL1033</t>
  </si>
  <si>
    <t>RAMOS</t>
  </si>
  <si>
    <t>MUP0462</t>
  </si>
  <si>
    <t>MARIO</t>
  </si>
  <si>
    <t>2975</t>
  </si>
  <si>
    <t>2980</t>
  </si>
  <si>
    <t>PEA3F54</t>
  </si>
  <si>
    <t>JOSIAS</t>
  </si>
  <si>
    <t>2986</t>
  </si>
  <si>
    <t>JULHO</t>
  </si>
  <si>
    <t>2997</t>
  </si>
  <si>
    <t>2998</t>
  </si>
  <si>
    <t>3003</t>
  </si>
  <si>
    <t>KHD8064</t>
  </si>
  <si>
    <t>CILENILDO</t>
  </si>
  <si>
    <t>3005</t>
  </si>
  <si>
    <t>MOISES</t>
  </si>
  <si>
    <t>3015</t>
  </si>
  <si>
    <t>3017</t>
  </si>
  <si>
    <t>3019</t>
  </si>
  <si>
    <t>DSB3929</t>
  </si>
  <si>
    <t>3028</t>
  </si>
  <si>
    <t>KHE4991</t>
  </si>
  <si>
    <t>3030</t>
  </si>
  <si>
    <t>3037</t>
  </si>
  <si>
    <t>3039</t>
  </si>
  <si>
    <t>PGR1J08</t>
  </si>
  <si>
    <t>DIEGO</t>
  </si>
  <si>
    <t>3045</t>
  </si>
  <si>
    <t>3053</t>
  </si>
  <si>
    <t>3054</t>
  </si>
  <si>
    <t>BFE5229</t>
  </si>
  <si>
    <t>3056</t>
  </si>
  <si>
    <t>3055</t>
  </si>
  <si>
    <t>3063</t>
  </si>
  <si>
    <t>3065</t>
  </si>
  <si>
    <t>LUCIANO</t>
  </si>
  <si>
    <t>3067</t>
  </si>
  <si>
    <t>3066</t>
  </si>
  <si>
    <t>3069</t>
  </si>
  <si>
    <t>3074</t>
  </si>
  <si>
    <t>SILVIO</t>
  </si>
  <si>
    <t>3075</t>
  </si>
  <si>
    <t>3077</t>
  </si>
  <si>
    <t>3084</t>
  </si>
  <si>
    <t>PGQ2595</t>
  </si>
  <si>
    <t>3086</t>
  </si>
  <si>
    <t>3088</t>
  </si>
  <si>
    <t>3089</t>
  </si>
  <si>
    <t>3087</t>
  </si>
  <si>
    <t>3102</t>
  </si>
  <si>
    <t>KLI1424</t>
  </si>
  <si>
    <t>ALEXANDRE</t>
  </si>
  <si>
    <t>3095</t>
  </si>
  <si>
    <t>3098</t>
  </si>
  <si>
    <t>3111</t>
  </si>
  <si>
    <t>3131</t>
  </si>
  <si>
    <t>PCM5738</t>
  </si>
  <si>
    <t>3133</t>
  </si>
  <si>
    <t>3134</t>
  </si>
  <si>
    <t>3135</t>
  </si>
  <si>
    <t>3148</t>
  </si>
  <si>
    <t>3149</t>
  </si>
  <si>
    <t>3161</t>
  </si>
  <si>
    <t>3162</t>
  </si>
  <si>
    <t>3164</t>
  </si>
  <si>
    <t>PIC5717</t>
  </si>
  <si>
    <t>ALDEMIR</t>
  </si>
  <si>
    <t>3165</t>
  </si>
  <si>
    <t>3172</t>
  </si>
  <si>
    <t>CPH3892</t>
  </si>
  <si>
    <t>VALDIR</t>
  </si>
  <si>
    <t>3173</t>
  </si>
  <si>
    <t>3163</t>
  </si>
  <si>
    <t>3177</t>
  </si>
  <si>
    <t>3178</t>
  </si>
  <si>
    <t>KFK4075</t>
  </si>
  <si>
    <t>3179</t>
  </si>
  <si>
    <t>3180</t>
  </si>
  <si>
    <t>3186</t>
  </si>
  <si>
    <t>3187</t>
  </si>
  <si>
    <t>RAMINHO</t>
  </si>
  <si>
    <t>3190</t>
  </si>
  <si>
    <t>3191</t>
  </si>
  <si>
    <t>3192</t>
  </si>
  <si>
    <t>KLP6B17</t>
  </si>
  <si>
    <t>JOEL</t>
  </si>
  <si>
    <t>3193</t>
  </si>
  <si>
    <t>3194</t>
  </si>
  <si>
    <t>3195</t>
  </si>
  <si>
    <t>3201</t>
  </si>
  <si>
    <t>3202</t>
  </si>
  <si>
    <t>DOMICILIAR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</si>
</sst>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&quot;R$&quot;* #,##0.00_-;\-&quot;R$&quot;* #,##0.00_-;_-&quot;R$&quot;* &quot;-&quot;??_-;_-@_-"/>
    <numFmt numFmtId="165" formatCode="[$-F400]h:mm:ss\ AM/PM"/>
    <numFmt numFmtId="166" formatCode="_(* #,##0.00_);_(* \(#,##0.00\);_(* &quot;-&quot;??_);_(@_)"/>
    <numFmt numFmtId="167" formatCode="_(&quot;R$ &quot;* #,##0.00_);_(&quot;R$ &quot;* \(#,##0.00\);_(&quot;R$ &quot;* &quot;-&quot;??_);_(@_)"/>
    <numFmt numFmtId="168" formatCode="h:mm:ss;@"/>
    <numFmt numFmtId="169" formatCode="&quot;R$ &quot;#,##0.00_);\(&quot;R$ &quot;#,##0.00\)"/>
    <numFmt numFmtId="170" formatCode="yyyy&quot;年&quot;m&quot;月&quot;d&quot;日&quot;;@"/>
    <numFmt numFmtId="171" formatCode="_(* #,##0.00_);_(* \(#,##0.00\);_(* \-??_);_(@_)"/>
    <numFmt numFmtId="172" formatCode="_(&quot;R$ &quot;* #,##0.00_);_(&quot;R$ &quot;* \(#,##0.00\);_(&quot;R$ &quot;* \-??_);_(@_)"/>
    <numFmt numFmtId="173" formatCode="&quot;R$ &quot;#,##0.00"/>
    <numFmt numFmtId="174" formatCode="0.000000"/>
    <numFmt numFmtId="175" formatCode="#,##0_ ;\-#,##0\ "/>
    <numFmt numFmtId="176" formatCode="#,##0.0"/>
    <numFmt numFmtId="177" formatCode="0.0"/>
    <numFmt numFmtId="178" formatCode="_(* #,##0.0_);_(* \(#,##0.0\);_(* &quot;-&quot;??_);_(@_)"/>
  </numFmts>
  <fonts count="4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26"/>
      <name val="Calibri"/>
      <family val="2"/>
      <scheme val="minor"/>
    </font>
    <font>
      <sz val="10"/>
      <name val="Arial"/>
      <family val="2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name val="Times New Roman"/>
      <family val="1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2"/>
      <name val="Cambria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mbria"/>
      <family val="2"/>
      <scheme val="major"/>
    </font>
    <font>
      <sz val="8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22"/>
      </patternFill>
    </fill>
    <fill>
      <patternFill patternType="solid">
        <fgColor indexed="22"/>
        <bgColor indexed="24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</fills>
  <borders count="7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63">
    <xf numFmtId="165" fontId="0" fillId="0" borderId="0"/>
    <xf numFmtId="165" fontId="7" fillId="0" borderId="0"/>
    <xf numFmtId="165" fontId="9" fillId="0" borderId="0"/>
    <xf numFmtId="166" fontId="5" fillId="0" borderId="0" applyFont="0" applyFill="0" applyBorder="0" applyAlignment="0" applyProtection="0"/>
    <xf numFmtId="168" fontId="9" fillId="0" borderId="0" applyFill="0" applyBorder="0" applyAlignment="0" applyProtection="0"/>
    <xf numFmtId="167" fontId="9" fillId="0" borderId="0" applyFill="0" applyBorder="0" applyAlignment="0" applyProtection="0"/>
    <xf numFmtId="167" fontId="5" fillId="0" borderId="0" applyFont="0" applyFill="0" applyBorder="0" applyAlignment="0" applyProtection="0"/>
    <xf numFmtId="9" fontId="9" fillId="0" borderId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ont="0" applyFill="0" applyBorder="0" applyAlignment="0" applyProtection="0"/>
    <xf numFmtId="171" fontId="13" fillId="0" borderId="0" applyFont="0" applyFill="0" applyBorder="0" applyAlignment="0" applyProtection="0"/>
    <xf numFmtId="165" fontId="7" fillId="3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5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7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1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3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7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9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21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14" fillId="23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17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9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9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5" fillId="7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6" fillId="31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7" fillId="33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8" fillId="0" borderId="41" applyNumberFormat="0" applyFill="0" applyAlignment="0" applyProtection="0"/>
    <xf numFmtId="165" fontId="14" fillId="35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7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9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41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9" fillId="13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20" fillId="5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5" fontId="21" fillId="43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45" borderId="42" applyNumberFormat="0" applyFon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9" fontId="9" fillId="0" borderId="0" applyFont="0" applyFill="0" applyBorder="0" applyAlignment="0" applyProtection="0"/>
    <xf numFmtId="9" fontId="7" fillId="0" borderId="0" applyFont="0" applyFill="0" applyBorder="0" applyAlignment="0" applyProtection="0"/>
    <xf numFmtId="165" fontId="22" fillId="31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43" fontId="7" fillId="0" borderId="0" applyFont="0" applyFill="0" applyBorder="0" applyAlignment="0" applyProtection="0"/>
    <xf numFmtId="173" fontId="9" fillId="0" borderId="0" applyFill="0" applyBorder="0" applyAlignment="0" applyProtection="0"/>
    <xf numFmtId="173" fontId="9" fillId="0" borderId="0" applyFill="0" applyBorder="0" applyAlignment="0" applyProtection="0"/>
    <xf numFmtId="43" fontId="9" fillId="0" borderId="0" applyFont="0" applyFill="0" applyBorder="0" applyAlignment="0" applyProtection="0"/>
    <xf numFmtId="165" fontId="23" fillId="0" borderId="0" applyNumberFormat="0" applyFill="0" applyBorder="0" applyAlignment="0" applyProtection="0"/>
    <xf numFmtId="165" fontId="24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7" fillId="0" borderId="44" applyNumberFormat="0" applyFill="0" applyAlignment="0" applyProtection="0"/>
    <xf numFmtId="165" fontId="27" fillId="0" borderId="44" applyNumberFormat="0" applyFill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8" fillId="0" borderId="45" applyNumberFormat="0" applyFill="0" applyAlignment="0" applyProtection="0"/>
    <xf numFmtId="165" fontId="29" fillId="0" borderId="46" applyNumberFormat="0" applyFill="0" applyAlignment="0" applyProtection="0"/>
    <xf numFmtId="165" fontId="29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30" fillId="0" borderId="47" applyNumberFormat="0" applyFill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65" fontId="13" fillId="0" borderId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</cellStyleXfs>
  <cellXfs count="521">
    <xf numFmtId="165" fontId="0" fillId="0" borderId="0" xfId="0"/>
    <xf numFmtId="165" fontId="0" fillId="2" borderId="0" xfId="0" applyFill="1"/>
    <xf numFmtId="165" fontId="0" fillId="2" borderId="0" xfId="0" applyFill="1" applyAlignment="1">
      <alignment vertical="center" wrapText="1"/>
    </xf>
    <xf numFmtId="165" fontId="0" fillId="2" borderId="1" xfId="0" applyFill="1" applyBorder="1"/>
    <xf numFmtId="165" fontId="0" fillId="2" borderId="3" xfId="0" applyFill="1" applyBorder="1"/>
    <xf numFmtId="165" fontId="0" fillId="2" borderId="5" xfId="0" applyFill="1" applyBorder="1"/>
    <xf numFmtId="165" fontId="0" fillId="2" borderId="6" xfId="0" applyFill="1" applyBorder="1"/>
    <xf numFmtId="165" fontId="0" fillId="2" borderId="8" xfId="0" applyFill="1" applyBorder="1"/>
    <xf numFmtId="165" fontId="0" fillId="2" borderId="9" xfId="0" applyFill="1" applyBorder="1"/>
    <xf numFmtId="165" fontId="1" fillId="2" borderId="16" xfId="0" applyFont="1" applyFill="1" applyBorder="1" applyAlignment="1">
      <alignment horizontal="center" vertical="center" wrapText="1"/>
    </xf>
    <xf numFmtId="165" fontId="1" fillId="2" borderId="17" xfId="0" applyFont="1" applyFill="1" applyBorder="1" applyAlignment="1">
      <alignment horizontal="center" vertical="center" wrapText="1"/>
    </xf>
    <xf numFmtId="165" fontId="1" fillId="2" borderId="18" xfId="0" applyFont="1" applyFill="1" applyBorder="1" applyAlignment="1">
      <alignment horizontal="center" vertical="center" wrapText="1"/>
    </xf>
    <xf numFmtId="165" fontId="1" fillId="2" borderId="4" xfId="0" applyFont="1" applyFill="1" applyBorder="1" applyAlignment="1">
      <alignment horizontal="center" vertical="center" wrapText="1"/>
    </xf>
    <xf numFmtId="165" fontId="1" fillId="2" borderId="5" xfId="0" applyFont="1" applyFill="1" applyBorder="1" applyAlignment="1">
      <alignment horizontal="center" vertical="center" wrapText="1"/>
    </xf>
    <xf numFmtId="165" fontId="1" fillId="2" borderId="6" xfId="0" applyFont="1" applyFill="1" applyBorder="1" applyAlignment="1">
      <alignment horizontal="center" vertical="center" wrapText="1"/>
    </xf>
    <xf numFmtId="165" fontId="0" fillId="2" borderId="0" xfId="0" applyFill="1" applyAlignment="1">
      <alignment horizontal="center" vertical="center"/>
    </xf>
    <xf numFmtId="165" fontId="0" fillId="2" borderId="0" xfId="0" applyFill="1" applyAlignment="1">
      <alignment vertical="center"/>
    </xf>
    <xf numFmtId="165" fontId="0" fillId="2" borderId="7" xfId="0" applyFill="1" applyBorder="1" applyAlignment="1">
      <alignment horizontal="center" vertical="center"/>
    </xf>
    <xf numFmtId="165" fontId="0" fillId="2" borderId="2" xfId="0" applyFill="1" applyBorder="1" applyAlignment="1">
      <alignment horizontal="center" vertical="center"/>
    </xf>
    <xf numFmtId="165" fontId="0" fillId="2" borderId="4" xfId="0" applyFill="1" applyBorder="1" applyAlignment="1">
      <alignment horizontal="center" vertical="center"/>
    </xf>
    <xf numFmtId="165" fontId="0" fillId="2" borderId="0" xfId="0" applyFill="1" applyAlignment="1">
      <alignment horizontal="left" vertical="center"/>
    </xf>
    <xf numFmtId="165" fontId="0" fillId="2" borderId="8" xfId="0" applyFill="1" applyBorder="1" applyAlignment="1">
      <alignment horizontal="center" vertical="center"/>
    </xf>
    <xf numFmtId="165" fontId="0" fillId="2" borderId="9" xfId="0" applyFill="1" applyBorder="1" applyAlignment="1">
      <alignment horizontal="center" vertical="center"/>
    </xf>
    <xf numFmtId="165" fontId="0" fillId="2" borderId="1" xfId="0" applyFill="1" applyBorder="1" applyAlignment="1">
      <alignment horizontal="center" vertical="center"/>
    </xf>
    <xf numFmtId="165" fontId="0" fillId="2" borderId="3" xfId="0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/>
    </xf>
    <xf numFmtId="165" fontId="0" fillId="2" borderId="6" xfId="0" applyFill="1" applyBorder="1" applyAlignment="1">
      <alignment horizontal="center" vertical="center"/>
    </xf>
    <xf numFmtId="17" fontId="0" fillId="2" borderId="8" xfId="0" applyNumberFormat="1" applyFill="1" applyBorder="1" applyAlignment="1">
      <alignment horizontal="center" vertical="center"/>
    </xf>
    <xf numFmtId="17" fontId="0" fillId="2" borderId="1" xfId="0" applyNumberFormat="1" applyFill="1" applyBorder="1" applyAlignment="1">
      <alignment horizontal="center" vertical="center"/>
    </xf>
    <xf numFmtId="17" fontId="0" fillId="2" borderId="5" xfId="0" applyNumberFormat="1" applyFill="1" applyBorder="1" applyAlignment="1">
      <alignment horizontal="center" vertical="center"/>
    </xf>
    <xf numFmtId="165" fontId="1" fillId="2" borderId="0" xfId="0" applyFont="1" applyFill="1" applyAlignment="1">
      <alignment horizontal="left" vertical="center"/>
    </xf>
    <xf numFmtId="165" fontId="6" fillId="2" borderId="0" xfId="0" applyFont="1" applyFill="1" applyAlignment="1">
      <alignment vertical="center"/>
    </xf>
    <xf numFmtId="166" fontId="6" fillId="2" borderId="0" xfId="0" applyNumberFormat="1" applyFont="1" applyFill="1" applyAlignment="1">
      <alignment vertical="center"/>
    </xf>
    <xf numFmtId="167" fontId="6" fillId="2" borderId="0" xfId="0" applyNumberFormat="1" applyFont="1" applyFill="1" applyAlignment="1">
      <alignment vertical="center"/>
    </xf>
    <xf numFmtId="2" fontId="6" fillId="2" borderId="0" xfId="0" applyNumberFormat="1" applyFont="1" applyFill="1" applyAlignment="1">
      <alignment vertical="center"/>
    </xf>
    <xf numFmtId="2" fontId="10" fillId="2" borderId="0" xfId="2" applyNumberFormat="1" applyFont="1" applyFill="1" applyAlignment="1">
      <alignment vertical="center"/>
    </xf>
    <xf numFmtId="2" fontId="10" fillId="2" borderId="0" xfId="3" applyNumberFormat="1" applyFont="1" applyFill="1" applyAlignment="1">
      <alignment vertical="center"/>
    </xf>
    <xf numFmtId="2" fontId="11" fillId="2" borderId="0" xfId="3" applyNumberFormat="1" applyFont="1" applyFill="1" applyAlignment="1">
      <alignment vertical="center"/>
    </xf>
    <xf numFmtId="166" fontId="10" fillId="2" borderId="1" xfId="5" applyNumberFormat="1" applyFont="1" applyFill="1" applyBorder="1" applyAlignment="1">
      <alignment horizontal="center" vertical="center"/>
    </xf>
    <xf numFmtId="166" fontId="10" fillId="2" borderId="1" xfId="2" applyNumberFormat="1" applyFont="1" applyFill="1" applyBorder="1" applyAlignment="1">
      <alignment horizontal="center" vertical="center"/>
    </xf>
    <xf numFmtId="2" fontId="6" fillId="2" borderId="0" xfId="0" applyNumberFormat="1" applyFont="1" applyFill="1" applyBorder="1" applyAlignment="1">
      <alignment vertical="center"/>
    </xf>
    <xf numFmtId="170" fontId="6" fillId="2" borderId="0" xfId="3" applyNumberFormat="1" applyFont="1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65" fontId="4" fillId="2" borderId="0" xfId="0" applyFont="1" applyFill="1"/>
    <xf numFmtId="165" fontId="4" fillId="2" borderId="3" xfId="0" applyFont="1" applyFill="1" applyBorder="1"/>
    <xf numFmtId="165" fontId="0" fillId="2" borderId="1" xfId="0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2" borderId="4" xfId="0" applyNumberFormat="1" applyFill="1" applyBorder="1" applyAlignment="1">
      <alignment horizontal="center" vertical="center"/>
    </xf>
    <xf numFmtId="174" fontId="4" fillId="2" borderId="1" xfId="0" applyNumberFormat="1" applyFont="1" applyFill="1" applyBorder="1" applyAlignment="1">
      <alignment horizontal="center" vertical="center"/>
    </xf>
    <xf numFmtId="165" fontId="12" fillId="2" borderId="28" xfId="0" applyFont="1" applyFill="1" applyBorder="1" applyAlignment="1">
      <alignment horizontal="center" vertical="center" wrapText="1"/>
    </xf>
    <xf numFmtId="165" fontId="12" fillId="2" borderId="29" xfId="0" applyFont="1" applyFill="1" applyBorder="1" applyAlignment="1">
      <alignment horizontal="center" vertical="center" wrapText="1"/>
    </xf>
    <xf numFmtId="4" fontId="32" fillId="2" borderId="31" xfId="0" applyNumberFormat="1" applyFont="1" applyFill="1" applyBorder="1" applyAlignment="1">
      <alignment horizontal="center" vertical="center"/>
    </xf>
    <xf numFmtId="175" fontId="10" fillId="2" borderId="2" xfId="515" applyNumberFormat="1" applyFont="1" applyFill="1" applyBorder="1" applyAlignment="1">
      <alignment horizontal="center" vertical="center"/>
    </xf>
    <xf numFmtId="165" fontId="34" fillId="2" borderId="32" xfId="0" applyFont="1" applyFill="1" applyBorder="1"/>
    <xf numFmtId="43" fontId="0" fillId="2" borderId="0" xfId="515" applyFont="1" applyFill="1" applyAlignment="1">
      <alignment horizontal="left" vertical="center" indent="11"/>
    </xf>
    <xf numFmtId="49" fontId="31" fillId="2" borderId="13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horizontal="right" vertical="center"/>
    </xf>
    <xf numFmtId="49" fontId="33" fillId="2" borderId="14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vertical="center"/>
    </xf>
    <xf numFmtId="49" fontId="33" fillId="2" borderId="14" xfId="0" applyNumberFormat="1" applyFont="1" applyFill="1" applyBorder="1" applyAlignment="1">
      <alignment horizontal="left" vertical="center"/>
    </xf>
    <xf numFmtId="1" fontId="33" fillId="2" borderId="15" xfId="0" applyNumberFormat="1" applyFont="1" applyFill="1" applyBorder="1" applyAlignment="1">
      <alignment horizontal="left" vertical="center" indent="1"/>
    </xf>
    <xf numFmtId="165" fontId="33" fillId="2" borderId="0" xfId="0" applyFont="1" applyFill="1"/>
    <xf numFmtId="165" fontId="12" fillId="2" borderId="4" xfId="0" applyFont="1" applyFill="1" applyBorder="1" applyAlignment="1">
      <alignment horizontal="center" vertical="center" wrapText="1"/>
    </xf>
    <xf numFmtId="165" fontId="12" fillId="2" borderId="5" xfId="0" applyFont="1" applyFill="1" applyBorder="1" applyAlignment="1">
      <alignment horizontal="center" vertical="center" wrapText="1"/>
    </xf>
    <xf numFmtId="165" fontId="12" fillId="2" borderId="6" xfId="0" applyFont="1" applyFill="1" applyBorder="1" applyAlignment="1">
      <alignment horizontal="center" vertical="center" wrapText="1"/>
    </xf>
    <xf numFmtId="4" fontId="4" fillId="2" borderId="1" xfId="0" applyNumberFormat="1" applyFont="1" applyFill="1" applyBorder="1" applyAlignment="1">
      <alignment horizontal="center" vertical="center"/>
    </xf>
    <xf numFmtId="14" fontId="0" fillId="2" borderId="1" xfId="0" applyNumberFormat="1" applyFill="1" applyBorder="1" applyAlignment="1">
      <alignment horizontal="center" vertical="center"/>
    </xf>
    <xf numFmtId="14" fontId="0" fillId="2" borderId="8" xfId="0" applyNumberFormat="1" applyFill="1" applyBorder="1" applyAlignment="1">
      <alignment horizontal="center" vertical="center"/>
    </xf>
    <xf numFmtId="165" fontId="0" fillId="2" borderId="0" xfId="0" applyFill="1" applyAlignment="1">
      <alignment horizontal="center" vertical="center" wrapText="1"/>
    </xf>
    <xf numFmtId="165" fontId="0" fillId="2" borderId="31" xfId="0" applyFill="1" applyBorder="1" applyAlignment="1">
      <alignment horizontal="center" vertical="center"/>
    </xf>
    <xf numFmtId="165" fontId="0" fillId="2" borderId="32" xfId="0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7"/>
    </xf>
    <xf numFmtId="165" fontId="0" fillId="2" borderId="12" xfId="0" applyFill="1" applyBorder="1" applyAlignment="1">
      <alignment horizontal="center" vertical="center"/>
    </xf>
    <xf numFmtId="165" fontId="0" fillId="2" borderId="0" xfId="0" applyFill="1" applyBorder="1" applyAlignment="1">
      <alignment horizontal="left" vertical="center"/>
    </xf>
    <xf numFmtId="4" fontId="32" fillId="2" borderId="32" xfId="0" applyNumberFormat="1" applyFont="1" applyFill="1" applyBorder="1" applyAlignment="1">
      <alignment horizontal="center" vertical="center"/>
    </xf>
    <xf numFmtId="165" fontId="12" fillId="2" borderId="51" xfId="0" applyFont="1" applyFill="1" applyBorder="1" applyAlignment="1">
      <alignment horizontal="center" vertical="center" wrapText="1"/>
    </xf>
    <xf numFmtId="0" fontId="4" fillId="2" borderId="0" xfId="526" applyFont="1" applyFill="1"/>
    <xf numFmtId="0" fontId="4" fillId="2" borderId="27" xfId="526" applyFont="1" applyFill="1" applyBorder="1" applyAlignment="1">
      <alignment vertical="center"/>
    </xf>
    <xf numFmtId="0" fontId="4" fillId="2" borderId="0" xfId="526" applyFont="1" applyFill="1" applyBorder="1" applyAlignment="1">
      <alignment vertical="center"/>
    </xf>
    <xf numFmtId="0" fontId="4" fillId="2" borderId="52" xfId="526" applyFont="1" applyFill="1" applyBorder="1" applyAlignment="1">
      <alignment vertical="center"/>
    </xf>
    <xf numFmtId="0" fontId="4" fillId="2" borderId="53" xfId="526" applyFont="1" applyFill="1" applyBorder="1" applyAlignment="1">
      <alignment vertical="center"/>
    </xf>
    <xf numFmtId="165" fontId="12" fillId="2" borderId="0" xfId="0" applyFont="1" applyFill="1" applyAlignment="1">
      <alignment vertical="center"/>
    </xf>
    <xf numFmtId="165" fontId="1" fillId="2" borderId="0" xfId="0" applyFont="1" applyFill="1" applyAlignment="1">
      <alignment vertical="center"/>
    </xf>
    <xf numFmtId="165" fontId="2" fillId="2" borderId="1" xfId="0" applyFont="1" applyFill="1" applyBorder="1" applyAlignment="1">
      <alignment horizontal="center" vertical="center" wrapText="1"/>
    </xf>
    <xf numFmtId="9" fontId="38" fillId="2" borderId="0" xfId="527" applyFont="1" applyFill="1" applyAlignment="1">
      <alignment horizontal="center"/>
    </xf>
    <xf numFmtId="176" fontId="0" fillId="2" borderId="11" xfId="0" applyNumberFormat="1" applyFill="1" applyBorder="1" applyAlignment="1">
      <alignment horizontal="center" vertical="center"/>
    </xf>
    <xf numFmtId="44" fontId="0" fillId="2" borderId="0" xfId="516" applyFont="1" applyFill="1"/>
    <xf numFmtId="165" fontId="31" fillId="2" borderId="0" xfId="0" applyFont="1" applyFill="1"/>
    <xf numFmtId="44" fontId="31" fillId="2" borderId="0" xfId="516" applyFont="1" applyFill="1"/>
    <xf numFmtId="165" fontId="0" fillId="2" borderId="0" xfId="0" applyFill="1"/>
    <xf numFmtId="165" fontId="0" fillId="2" borderId="0" xfId="0" applyFill="1" applyAlignment="1">
      <alignment vertical="center" wrapText="1"/>
    </xf>
    <xf numFmtId="165" fontId="1" fillId="2" borderId="10" xfId="0" applyFont="1" applyFill="1" applyBorder="1" applyAlignment="1">
      <alignment horizontal="center" vertical="center" wrapText="1"/>
    </xf>
    <xf numFmtId="165" fontId="1" fillId="2" borderId="11" xfId="0" applyFont="1" applyFill="1" applyBorder="1" applyAlignment="1">
      <alignment horizontal="center" vertical="center" wrapText="1"/>
    </xf>
    <xf numFmtId="2" fontId="0" fillId="2" borderId="0" xfId="0" applyNumberFormat="1" applyFill="1" applyAlignment="1">
      <alignment horizontal="center" vertical="center"/>
    </xf>
    <xf numFmtId="4" fontId="32" fillId="2" borderId="51" xfId="0" applyNumberFormat="1" applyFont="1" applyFill="1" applyBorder="1" applyAlignment="1">
      <alignment horizontal="center" vertical="center" wrapText="1"/>
    </xf>
    <xf numFmtId="165" fontId="4" fillId="2" borderId="1" xfId="0" applyFont="1" applyFill="1" applyBorder="1" applyAlignment="1">
      <alignment horizontal="center" vertical="center"/>
    </xf>
    <xf numFmtId="165" fontId="0" fillId="2" borderId="1" xfId="0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165" fontId="2" fillId="2" borderId="4" xfId="0" applyFont="1" applyFill="1" applyBorder="1" applyAlignment="1">
      <alignment horizontal="center" vertical="center"/>
    </xf>
    <xf numFmtId="165" fontId="1" fillId="2" borderId="11" xfId="0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vertical="center"/>
    </xf>
    <xf numFmtId="2" fontId="2" fillId="2" borderId="6" xfId="515" applyNumberFormat="1" applyFont="1" applyFill="1" applyBorder="1" applyAlignment="1">
      <alignment vertical="center"/>
    </xf>
    <xf numFmtId="165" fontId="1" fillId="2" borderId="28" xfId="0" applyFont="1" applyFill="1" applyBorder="1" applyAlignment="1">
      <alignment horizontal="center" vertical="center" wrapText="1"/>
    </xf>
    <xf numFmtId="165" fontId="1" fillId="2" borderId="29" xfId="0" applyFont="1" applyFill="1" applyBorder="1" applyAlignment="1">
      <alignment horizontal="center" vertical="center" wrapText="1"/>
    </xf>
    <xf numFmtId="165" fontId="1" fillId="2" borderId="51" xfId="0" applyFont="1" applyFill="1" applyBorder="1" applyAlignment="1">
      <alignment horizontal="center" vertical="center" wrapText="1"/>
    </xf>
    <xf numFmtId="165" fontId="1" fillId="2" borderId="12" xfId="0" applyFont="1" applyFill="1" applyBorder="1" applyAlignment="1">
      <alignment horizontal="center" vertical="center"/>
    </xf>
    <xf numFmtId="165" fontId="1" fillId="2" borderId="60" xfId="0" applyFont="1" applyFill="1" applyBorder="1" applyAlignment="1">
      <alignment horizontal="center" vertical="center" wrapText="1"/>
    </xf>
    <xf numFmtId="44" fontId="4" fillId="2" borderId="0" xfId="570" applyFont="1" applyFill="1"/>
    <xf numFmtId="0" fontId="4" fillId="2" borderId="2" xfId="526" applyFont="1" applyFill="1" applyBorder="1" applyAlignment="1">
      <alignment vertical="center"/>
    </xf>
    <xf numFmtId="0" fontId="4" fillId="2" borderId="3" xfId="526" applyFont="1" applyFill="1" applyBorder="1" applyAlignment="1">
      <alignment vertical="center"/>
    </xf>
    <xf numFmtId="0" fontId="4" fillId="2" borderId="10" xfId="526" applyFont="1" applyFill="1" applyBorder="1" applyAlignment="1">
      <alignment vertical="center"/>
    </xf>
    <xf numFmtId="0" fontId="4" fillId="2" borderId="12" xfId="526" applyFont="1" applyFill="1" applyBorder="1" applyAlignment="1">
      <alignment vertical="center"/>
    </xf>
    <xf numFmtId="0" fontId="4" fillId="2" borderId="4" xfId="526" applyFont="1" applyFill="1" applyBorder="1" applyAlignment="1">
      <alignment vertical="center"/>
    </xf>
    <xf numFmtId="0" fontId="4" fillId="2" borderId="6" xfId="526" applyFont="1" applyFill="1" applyBorder="1" applyAlignment="1">
      <alignment vertical="center"/>
    </xf>
    <xf numFmtId="176" fontId="0" fillId="2" borderId="37" xfId="0" applyNumberFormat="1" applyFill="1" applyBorder="1" applyAlignment="1">
      <alignment horizontal="center" vertical="center"/>
    </xf>
    <xf numFmtId="165" fontId="1" fillId="2" borderId="57" xfId="0" applyFont="1" applyFill="1" applyBorder="1" applyAlignment="1">
      <alignment horizontal="center" vertical="center" wrapText="1"/>
    </xf>
    <xf numFmtId="165" fontId="0" fillId="2" borderId="0" xfId="0" applyFont="1" applyFill="1" applyAlignment="1">
      <alignment vertical="center"/>
    </xf>
    <xf numFmtId="165" fontId="0" fillId="2" borderId="0" xfId="0" applyFont="1" applyFill="1"/>
    <xf numFmtId="44" fontId="33" fillId="2" borderId="0" xfId="516" applyFont="1" applyFill="1"/>
    <xf numFmtId="44" fontId="40" fillId="2" borderId="0" xfId="570" applyFont="1" applyFill="1" applyBorder="1" applyAlignment="1">
      <alignment vertical="center"/>
    </xf>
    <xf numFmtId="49" fontId="40" fillId="2" borderId="0" xfId="0" applyNumberFormat="1" applyFont="1" applyFill="1" applyBorder="1" applyAlignment="1">
      <alignment horizontal="center" vertical="center"/>
    </xf>
    <xf numFmtId="165" fontId="1" fillId="2" borderId="65" xfId="0" applyFont="1" applyFill="1" applyBorder="1" applyAlignment="1">
      <alignment horizontal="center" vertical="center" wrapText="1"/>
    </xf>
    <xf numFmtId="165" fontId="0" fillId="2" borderId="0" xfId="0" applyFill="1" applyBorder="1" applyAlignment="1">
      <alignment horizontal="center" vertical="center"/>
    </xf>
    <xf numFmtId="3" fontId="0" fillId="2" borderId="63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165" fontId="2" fillId="2" borderId="52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65" fontId="0" fillId="2" borderId="8" xfId="0" applyFill="1" applyBorder="1" applyAlignment="1">
      <alignment vertical="center" wrapText="1"/>
    </xf>
    <xf numFmtId="165" fontId="1" fillId="2" borderId="29" xfId="0" applyFont="1" applyFill="1" applyBorder="1" applyAlignment="1">
      <alignment horizontal="center" vertical="center"/>
    </xf>
    <xf numFmtId="165" fontId="1" fillId="2" borderId="51" xfId="0" applyFont="1" applyFill="1" applyBorder="1" applyAlignment="1">
      <alignment horizontal="center" vertical="center"/>
    </xf>
    <xf numFmtId="165" fontId="2" fillId="2" borderId="28" xfId="0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vertical="center"/>
    </xf>
    <xf numFmtId="2" fontId="2" fillId="2" borderId="51" xfId="515" applyNumberFormat="1" applyFont="1" applyFill="1" applyBorder="1" applyAlignment="1">
      <alignment vertical="center"/>
    </xf>
    <xf numFmtId="177" fontId="1" fillId="2" borderId="23" xfId="0" applyNumberFormat="1" applyFont="1" applyFill="1" applyBorder="1" applyAlignment="1">
      <alignment horizontal="center" vertical="center" wrapText="1"/>
    </xf>
    <xf numFmtId="165" fontId="1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 wrapText="1"/>
    </xf>
    <xf numFmtId="177" fontId="1" fillId="2" borderId="0" xfId="0" applyNumberFormat="1" applyFont="1" applyFill="1" applyBorder="1" applyAlignment="1">
      <alignment horizontal="center" vertical="center" wrapText="1"/>
    </xf>
    <xf numFmtId="2" fontId="2" fillId="2" borderId="0" xfId="515" applyNumberFormat="1" applyFont="1" applyFill="1" applyBorder="1" applyAlignment="1">
      <alignment horizontal="center" vertical="center"/>
    </xf>
    <xf numFmtId="177" fontId="1" fillId="2" borderId="19" xfId="0" applyNumberFormat="1" applyFont="1" applyFill="1" applyBorder="1" applyAlignment="1">
      <alignment horizontal="center" vertical="center" wrapText="1"/>
    </xf>
    <xf numFmtId="177" fontId="1" fillId="2" borderId="64" xfId="0" applyNumberFormat="1" applyFont="1" applyFill="1" applyBorder="1" applyAlignment="1">
      <alignment horizontal="center" vertical="center" wrapText="1"/>
    </xf>
    <xf numFmtId="165" fontId="0" fillId="2" borderId="10" xfId="0" applyFill="1" applyBorder="1" applyAlignment="1">
      <alignment horizontal="center" vertical="center"/>
    </xf>
    <xf numFmtId="177" fontId="1" fillId="2" borderId="63" xfId="0" applyNumberFormat="1" applyFont="1" applyFill="1" applyBorder="1" applyAlignment="1">
      <alignment horizontal="center" vertical="center" wrapText="1"/>
    </xf>
    <xf numFmtId="177" fontId="1" fillId="2" borderId="12" xfId="0" applyNumberFormat="1" applyFont="1" applyFill="1" applyBorder="1" applyAlignment="1">
      <alignment horizontal="center" vertical="center" wrapText="1"/>
    </xf>
    <xf numFmtId="2" fontId="2" fillId="2" borderId="32" xfId="515" applyNumberFormat="1" applyFont="1" applyFill="1" applyBorder="1" applyAlignment="1">
      <alignment horizontal="center" vertical="center"/>
    </xf>
    <xf numFmtId="2" fontId="2" fillId="2" borderId="57" xfId="515" applyNumberFormat="1" applyFont="1" applyFill="1" applyBorder="1" applyAlignment="1">
      <alignment horizontal="center" vertical="center"/>
    </xf>
    <xf numFmtId="178" fontId="10" fillId="2" borderId="0" xfId="5" applyNumberFormat="1" applyFont="1" applyFill="1" applyBorder="1" applyAlignment="1">
      <alignment horizontal="right" vertical="center"/>
    </xf>
    <xf numFmtId="178" fontId="6" fillId="2" borderId="0" xfId="0" applyNumberFormat="1" applyFont="1" applyFill="1" applyBorder="1" applyAlignment="1">
      <alignment vertical="center"/>
    </xf>
    <xf numFmtId="178" fontId="6" fillId="2" borderId="0" xfId="0" applyNumberFormat="1" applyFont="1" applyFill="1" applyAlignment="1">
      <alignment vertical="center"/>
    </xf>
    <xf numFmtId="178" fontId="10" fillId="2" borderId="0" xfId="515" applyNumberFormat="1" applyFont="1" applyFill="1" applyBorder="1" applyAlignment="1">
      <alignment horizontal="right" vertical="center"/>
    </xf>
    <xf numFmtId="178" fontId="6" fillId="2" borderId="0" xfId="515" applyNumberFormat="1" applyFont="1" applyFill="1" applyAlignment="1">
      <alignment vertical="center"/>
    </xf>
    <xf numFmtId="178" fontId="40" fillId="2" borderId="0" xfId="570" applyNumberFormat="1" applyFont="1" applyFill="1" applyBorder="1" applyAlignment="1">
      <alignment vertical="center"/>
    </xf>
    <xf numFmtId="178" fontId="40" fillId="2" borderId="0" xfId="0" applyNumberFormat="1" applyFont="1" applyFill="1" applyBorder="1" applyAlignment="1">
      <alignment horizontal="center" vertical="center"/>
    </xf>
    <xf numFmtId="166" fontId="10" fillId="2" borderId="1" xfId="6" applyNumberFormat="1" applyFont="1" applyFill="1" applyBorder="1" applyAlignment="1">
      <alignment horizontal="center" vertical="center"/>
    </xf>
    <xf numFmtId="166" fontId="10" fillId="2" borderId="3" xfId="5" applyNumberFormat="1" applyFont="1" applyFill="1" applyBorder="1" applyAlignment="1">
      <alignment horizontal="center" vertical="center"/>
    </xf>
    <xf numFmtId="43" fontId="6" fillId="2" borderId="0" xfId="515" applyFont="1" applyFill="1" applyAlignment="1">
      <alignment vertical="center"/>
    </xf>
    <xf numFmtId="0" fontId="4" fillId="2" borderId="7" xfId="526" applyFont="1" applyFill="1" applyBorder="1" applyAlignment="1">
      <alignment vertical="center"/>
    </xf>
    <xf numFmtId="0" fontId="4" fillId="2" borderId="9" xfId="526" applyFont="1" applyFill="1" applyBorder="1" applyAlignment="1">
      <alignment vertical="center"/>
    </xf>
    <xf numFmtId="43" fontId="0" fillId="2" borderId="0" xfId="515" applyFont="1" applyFill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67" fontId="11" fillId="2" borderId="18" xfId="5" applyNumberFormat="1" applyFont="1" applyFill="1" applyBorder="1" applyAlignment="1">
      <alignment vertical="center"/>
    </xf>
    <xf numFmtId="43" fontId="4" fillId="2" borderId="0" xfId="515" applyFont="1" applyFill="1"/>
    <xf numFmtId="43" fontId="4" fillId="2" borderId="0" xfId="515" applyFont="1" applyFill="1" applyAlignment="1">
      <alignment vertical="center" wrapText="1"/>
    </xf>
    <xf numFmtId="14" fontId="0" fillId="2" borderId="11" xfId="0" applyNumberFormat="1" applyFill="1" applyBorder="1" applyAlignment="1">
      <alignment horizontal="center" vertical="center"/>
    </xf>
    <xf numFmtId="0" fontId="4" fillId="2" borderId="0" xfId="526" applyFont="1" applyFill="1" applyAlignment="1">
      <alignment vertical="center"/>
    </xf>
    <xf numFmtId="0" fontId="4" fillId="2" borderId="20" xfId="526" applyFont="1" applyFill="1" applyBorder="1" applyAlignment="1">
      <alignment vertical="center"/>
    </xf>
    <xf numFmtId="0" fontId="4" fillId="2" borderId="66" xfId="526" applyFont="1" applyFill="1" applyBorder="1" applyAlignment="1">
      <alignment vertical="center"/>
    </xf>
    <xf numFmtId="0" fontId="4" fillId="2" borderId="67" xfId="526" applyFont="1" applyFill="1" applyBorder="1" applyAlignment="1">
      <alignment vertical="center"/>
    </xf>
    <xf numFmtId="49" fontId="2" fillId="2" borderId="10" xfId="0" applyNumberFormat="1" applyFont="1" applyFill="1" applyBorder="1" applyAlignment="1">
      <alignment horizontal="center" vertical="center"/>
    </xf>
    <xf numFmtId="49" fontId="2" fillId="2" borderId="12" xfId="0" applyNumberFormat="1" applyFont="1" applyFill="1" applyBorder="1" applyAlignment="1">
      <alignment horizontal="center" vertical="center"/>
    </xf>
    <xf numFmtId="43" fontId="6" fillId="2" borderId="0" xfId="515" applyFont="1" applyFill="1" applyBorder="1" applyAlignment="1">
      <alignment vertical="center"/>
    </xf>
    <xf numFmtId="165" fontId="6" fillId="2" borderId="0" xfId="0" applyFont="1" applyFill="1" applyBorder="1" applyAlignment="1">
      <alignment vertical="center"/>
    </xf>
    <xf numFmtId="167" fontId="10" fillId="2" borderId="1" xfId="5" applyFont="1" applyFill="1" applyBorder="1" applyAlignment="1">
      <alignment horizontal="right" vertical="center"/>
    </xf>
    <xf numFmtId="0" fontId="4" fillId="2" borderId="23" xfId="526" applyFont="1" applyFill="1" applyBorder="1" applyAlignment="1">
      <alignment vertical="center"/>
    </xf>
    <xf numFmtId="0" fontId="43" fillId="2" borderId="0" xfId="526" applyFont="1" applyFill="1"/>
    <xf numFmtId="165" fontId="11" fillId="2" borderId="1" xfId="1" applyFont="1" applyFill="1" applyBorder="1" applyAlignment="1">
      <alignment horizontal="right" vertical="center" wrapText="1"/>
    </xf>
    <xf numFmtId="3" fontId="4" fillId="0" borderId="9" xfId="0" applyNumberFormat="1" applyFont="1" applyFill="1" applyBorder="1" applyAlignment="1">
      <alignment horizontal="center" vertical="center" wrapText="1"/>
    </xf>
    <xf numFmtId="177" fontId="0" fillId="2" borderId="8" xfId="0" applyNumberFormat="1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67" fontId="10" fillId="2" borderId="1" xfId="5" applyNumberFormat="1" applyFont="1" applyFill="1" applyBorder="1" applyAlignment="1">
      <alignment horizontal="right" vertical="center"/>
    </xf>
    <xf numFmtId="165" fontId="44" fillId="2" borderId="0" xfId="0" applyFont="1" applyFill="1"/>
    <xf numFmtId="165" fontId="4" fillId="2" borderId="3" xfId="0" applyFont="1" applyFill="1" applyBorder="1" applyAlignment="1">
      <alignment horizontal="center" vertical="center"/>
    </xf>
    <xf numFmtId="165" fontId="4" fillId="2" borderId="6" xfId="0" applyFont="1" applyFill="1" applyBorder="1" applyAlignment="1">
      <alignment horizontal="center" vertical="center"/>
    </xf>
    <xf numFmtId="165" fontId="1" fillId="2" borderId="33" xfId="0" applyFont="1" applyFill="1" applyBorder="1" applyAlignment="1">
      <alignment horizontal="center" vertical="center" wrapText="1"/>
    </xf>
    <xf numFmtId="165" fontId="1" fillId="2" borderId="61" xfId="0" applyFont="1" applyFill="1" applyBorder="1" applyAlignment="1">
      <alignment horizontal="center" vertical="center" wrapText="1"/>
    </xf>
    <xf numFmtId="165" fontId="4" fillId="0" borderId="8" xfId="0" applyFont="1" applyBorder="1" applyAlignment="1">
      <alignment horizontal="center" vertical="center" wrapText="1"/>
    </xf>
    <xf numFmtId="3" fontId="4" fillId="0" borderId="9" xfId="0" applyNumberFormat="1" applyFont="1" applyBorder="1" applyAlignment="1">
      <alignment horizontal="center" vertical="center" wrapText="1"/>
    </xf>
    <xf numFmtId="4" fontId="32" fillId="2" borderId="32" xfId="0" applyNumberFormat="1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/>
    </xf>
    <xf numFmtId="43" fontId="38" fillId="2" borderId="0" xfId="515" applyFont="1" applyFill="1" applyAlignment="1">
      <alignment horizontal="center" vertical="center"/>
    </xf>
    <xf numFmtId="165" fontId="38" fillId="2" borderId="0" xfId="0" applyFont="1" applyFill="1" applyAlignment="1">
      <alignment horizontal="left" vertical="center"/>
    </xf>
    <xf numFmtId="165" fontId="38" fillId="2" borderId="0" xfId="0" applyFont="1" applyFill="1" applyAlignment="1">
      <alignment horizontal="center" vertical="center"/>
    </xf>
    <xf numFmtId="43" fontId="38" fillId="2" borderId="0" xfId="515" applyFont="1" applyFill="1" applyAlignment="1">
      <alignment horizontal="left" vertical="center"/>
    </xf>
    <xf numFmtId="165" fontId="5" fillId="2" borderId="0" xfId="0" applyFont="1" applyFill="1" applyAlignment="1">
      <alignment horizontal="center" vertical="center"/>
    </xf>
    <xf numFmtId="166" fontId="10" fillId="0" borderId="1" xfId="5" applyNumberFormat="1" applyFont="1" applyFill="1" applyBorder="1" applyAlignment="1">
      <alignment horizontal="center" vertical="center"/>
    </xf>
    <xf numFmtId="165" fontId="45" fillId="2" borderId="0" xfId="0" applyFont="1" applyFill="1"/>
    <xf numFmtId="166" fontId="10" fillId="0" borderId="3" xfId="5" applyNumberFormat="1" applyFont="1" applyFill="1" applyBorder="1" applyAlignment="1">
      <alignment horizontal="center" vertical="center"/>
    </xf>
    <xf numFmtId="165" fontId="4" fillId="0" borderId="3" xfId="0" applyFont="1" applyFill="1" applyBorder="1"/>
    <xf numFmtId="14" fontId="0" fillId="2" borderId="36" xfId="0" applyNumberFormat="1" applyFill="1" applyBorder="1" applyAlignment="1">
      <alignment horizontal="center" vertical="center"/>
    </xf>
    <xf numFmtId="165" fontId="0" fillId="0" borderId="36" xfId="0" applyFill="1" applyBorder="1" applyAlignment="1">
      <alignment horizontal="center" vertical="center"/>
    </xf>
    <xf numFmtId="165" fontId="4" fillId="0" borderId="0" xfId="0" applyFont="1" applyFill="1" applyBorder="1"/>
    <xf numFmtId="165" fontId="0" fillId="0" borderId="0" xfId="0" applyFill="1" applyAlignment="1">
      <alignment horizontal="center" vertical="center"/>
    </xf>
    <xf numFmtId="166" fontId="10" fillId="2" borderId="5" xfId="2" applyNumberFormat="1" applyFont="1" applyFill="1" applyBorder="1" applyAlignment="1">
      <alignment horizontal="center" vertical="center"/>
    </xf>
    <xf numFmtId="166" fontId="10" fillId="2" borderId="5" xfId="5" applyNumberFormat="1" applyFont="1" applyFill="1" applyBorder="1" applyAlignment="1">
      <alignment horizontal="center" vertical="center"/>
    </xf>
    <xf numFmtId="169" fontId="10" fillId="2" borderId="21" xfId="4" applyNumberFormat="1" applyFont="1" applyFill="1" applyBorder="1" applyAlignment="1">
      <alignment horizontal="right" vertical="center"/>
    </xf>
    <xf numFmtId="165" fontId="11" fillId="2" borderId="21" xfId="1" applyFont="1" applyFill="1" applyBorder="1" applyAlignment="1">
      <alignment horizontal="right" vertical="center" wrapText="1"/>
    </xf>
    <xf numFmtId="49" fontId="11" fillId="2" borderId="1" xfId="5" applyNumberFormat="1" applyFont="1" applyFill="1" applyBorder="1" applyAlignment="1">
      <alignment horizontal="center" vertical="center" wrapText="1"/>
    </xf>
    <xf numFmtId="4" fontId="10" fillId="0" borderId="1" xfId="2" applyNumberFormat="1" applyFont="1" applyFill="1" applyBorder="1" applyAlignment="1">
      <alignment horizontal="center" vertical="center"/>
    </xf>
    <xf numFmtId="166" fontId="10" fillId="0" borderId="1" xfId="6" applyNumberFormat="1" applyFont="1" applyFill="1" applyBorder="1" applyAlignment="1">
      <alignment horizontal="center" vertical="center"/>
    </xf>
    <xf numFmtId="4" fontId="10" fillId="2" borderId="1" xfId="2" applyNumberFormat="1" applyFont="1" applyFill="1" applyBorder="1" applyAlignment="1">
      <alignment horizontal="center" vertical="center"/>
    </xf>
    <xf numFmtId="175" fontId="10" fillId="2" borderId="4" xfId="515" applyNumberFormat="1" applyFont="1" applyFill="1" applyBorder="1" applyAlignment="1">
      <alignment horizontal="center" vertical="center"/>
    </xf>
    <xf numFmtId="4" fontId="10" fillId="2" borderId="5" xfId="2" applyNumberFormat="1" applyFont="1" applyFill="1" applyBorder="1" applyAlignment="1">
      <alignment horizontal="center" vertical="center"/>
    </xf>
    <xf numFmtId="166" fontId="10" fillId="2" borderId="6" xfId="5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horizontal="center" vertical="center" wrapText="1"/>
    </xf>
    <xf numFmtId="43" fontId="0" fillId="2" borderId="0" xfId="515" applyFont="1" applyFill="1"/>
    <xf numFmtId="0" fontId="4" fillId="2" borderId="24" xfId="526" applyFont="1" applyFill="1" applyBorder="1" applyAlignment="1">
      <alignment vertical="center"/>
    </xf>
    <xf numFmtId="0" fontId="4" fillId="2" borderId="26" xfId="526" applyFont="1" applyFill="1" applyBorder="1" applyAlignment="1">
      <alignment vertical="center"/>
    </xf>
    <xf numFmtId="0" fontId="4" fillId="2" borderId="52" xfId="526" applyFont="1" applyFill="1" applyBorder="1"/>
    <xf numFmtId="0" fontId="4" fillId="2" borderId="56" xfId="526" applyFont="1" applyFill="1" applyBorder="1"/>
    <xf numFmtId="165" fontId="33" fillId="0" borderId="0" xfId="0" applyFont="1" applyFill="1" applyBorder="1"/>
    <xf numFmtId="49" fontId="4" fillId="0" borderId="0" xfId="0" applyNumberFormat="1" applyFont="1" applyFill="1" applyAlignment="1">
      <alignment horizontal="center"/>
    </xf>
    <xf numFmtId="165" fontId="0" fillId="0" borderId="0" xfId="0" applyFill="1" applyBorder="1"/>
    <xf numFmtId="165" fontId="0" fillId="0" borderId="1" xfId="0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 wrapText="1"/>
    </xf>
    <xf numFmtId="165" fontId="2" fillId="2" borderId="1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3"/>
    </xf>
    <xf numFmtId="165" fontId="32" fillId="2" borderId="31" xfId="0" applyFont="1" applyFill="1" applyBorder="1" applyAlignment="1">
      <alignment horizontal="right" vertical="center" indent="3"/>
    </xf>
    <xf numFmtId="165" fontId="4" fillId="0" borderId="1" xfId="0" applyFont="1" applyFill="1" applyBorder="1" applyAlignment="1">
      <alignment horizontal="center" vertical="center"/>
    </xf>
    <xf numFmtId="165" fontId="4" fillId="0" borderId="5" xfId="0" applyFont="1" applyFill="1" applyBorder="1" applyAlignment="1">
      <alignment horizontal="center" vertical="center"/>
    </xf>
    <xf numFmtId="14" fontId="0" fillId="2" borderId="0" xfId="0" applyNumberFormat="1" applyFill="1" applyBorder="1" applyAlignment="1">
      <alignment horizontal="center" vertical="center"/>
    </xf>
    <xf numFmtId="14" fontId="0" fillId="0" borderId="7" xfId="0" applyNumberFormat="1" applyFill="1" applyBorder="1" applyAlignment="1">
      <alignment horizontal="center" vertical="center"/>
    </xf>
    <xf numFmtId="14" fontId="0" fillId="0" borderId="1" xfId="0" applyNumberFormat="1" applyFill="1" applyBorder="1" applyAlignment="1">
      <alignment horizontal="center" vertical="center"/>
    </xf>
    <xf numFmtId="14" fontId="0" fillId="0" borderId="8" xfId="0" applyNumberFormat="1" applyFill="1" applyBorder="1" applyAlignment="1">
      <alignment horizontal="center" vertical="center"/>
    </xf>
    <xf numFmtId="175" fontId="0" fillId="0" borderId="8" xfId="515" applyNumberFormat="1" applyFont="1" applyFill="1" applyBorder="1" applyAlignment="1">
      <alignment horizontal="center" vertical="center"/>
    </xf>
    <xf numFmtId="165" fontId="0" fillId="0" borderId="9" xfId="0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 wrapText="1"/>
    </xf>
    <xf numFmtId="165" fontId="4" fillId="0" borderId="11" xfId="0" applyFont="1" applyFill="1" applyBorder="1" applyAlignment="1">
      <alignment horizontal="center" vertical="center"/>
    </xf>
    <xf numFmtId="165" fontId="0" fillId="0" borderId="3" xfId="0" applyFill="1" applyBorder="1"/>
    <xf numFmtId="165" fontId="4" fillId="0" borderId="0" xfId="0" applyFont="1" applyFill="1"/>
    <xf numFmtId="165" fontId="4" fillId="2" borderId="23" xfId="0" applyFont="1" applyFill="1" applyBorder="1"/>
    <xf numFmtId="2" fontId="4" fillId="0" borderId="1" xfId="0" applyNumberFormat="1" applyFont="1" applyFill="1" applyBorder="1" applyAlignment="1">
      <alignment horizontal="center" vertical="center"/>
    </xf>
    <xf numFmtId="174" fontId="4" fillId="0" borderId="1" xfId="0" applyNumberFormat="1" applyFont="1" applyFill="1" applyBorder="1" applyAlignment="1">
      <alignment horizontal="center" vertical="center"/>
    </xf>
    <xf numFmtId="4" fontId="4" fillId="0" borderId="1" xfId="0" applyNumberFormat="1" applyFont="1" applyFill="1" applyBorder="1" applyAlignment="1">
      <alignment horizontal="center" vertical="center"/>
    </xf>
    <xf numFmtId="165" fontId="41" fillId="0" borderId="1" xfId="0" applyFont="1" applyFill="1" applyBorder="1" applyAlignment="1">
      <alignment horizontal="center" vertical="center"/>
    </xf>
    <xf numFmtId="4" fontId="41" fillId="0" borderId="1" xfId="0" applyNumberFormat="1" applyFont="1" applyFill="1" applyBorder="1" applyAlignment="1">
      <alignment horizontal="center" vertical="center"/>
    </xf>
    <xf numFmtId="4" fontId="4" fillId="0" borderId="5" xfId="0" applyNumberFormat="1" applyFont="1" applyFill="1" applyBorder="1" applyAlignment="1">
      <alignment horizontal="center" vertical="center"/>
    </xf>
    <xf numFmtId="165" fontId="4" fillId="0" borderId="21" xfId="0" applyFont="1" applyFill="1" applyBorder="1" applyAlignment="1">
      <alignment horizontal="center" vertical="center"/>
    </xf>
    <xf numFmtId="2" fontId="4" fillId="0" borderId="21" xfId="0" applyNumberFormat="1" applyFont="1" applyFill="1" applyBorder="1" applyAlignment="1">
      <alignment horizontal="center" vertical="center"/>
    </xf>
    <xf numFmtId="2" fontId="4" fillId="0" borderId="5" xfId="0" applyNumberFormat="1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" fontId="4" fillId="2" borderId="7" xfId="0" applyNumberFormat="1" applyFont="1" applyFill="1" applyBorder="1" applyAlignment="1">
      <alignment horizontal="center" vertical="center"/>
    </xf>
    <xf numFmtId="166" fontId="10" fillId="0" borderId="5" xfId="5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/>
    </xf>
    <xf numFmtId="14" fontId="4" fillId="2" borderId="8" xfId="0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 wrapText="1"/>
    </xf>
    <xf numFmtId="3" fontId="4" fillId="2" borderId="8" xfId="0" applyNumberFormat="1" applyFont="1" applyFill="1" applyBorder="1" applyAlignment="1">
      <alignment horizontal="center" vertical="center" wrapText="1"/>
    </xf>
    <xf numFmtId="165" fontId="0" fillId="0" borderId="0" xfId="0" applyFill="1" applyAlignment="1">
      <alignment vertical="center"/>
    </xf>
    <xf numFmtId="1" fontId="0" fillId="0" borderId="10" xfId="0" applyNumberFormat="1" applyFill="1" applyBorder="1" applyAlignment="1">
      <alignment horizontal="center" vertical="center"/>
    </xf>
    <xf numFmtId="165" fontId="4" fillId="0" borderId="9" xfId="0" applyFont="1" applyFill="1" applyBorder="1" applyAlignment="1">
      <alignment horizontal="center" vertical="center"/>
    </xf>
    <xf numFmtId="1" fontId="0" fillId="0" borderId="2" xfId="0" applyNumberFormat="1" applyFill="1" applyBorder="1" applyAlignment="1">
      <alignment horizontal="center" vertical="center"/>
    </xf>
    <xf numFmtId="165" fontId="4" fillId="0" borderId="3" xfId="0" applyFont="1" applyFill="1" applyBorder="1" applyAlignment="1">
      <alignment horizontal="center" vertical="center"/>
    </xf>
    <xf numFmtId="165" fontId="4" fillId="0" borderId="11" xfId="0" applyFont="1" applyFill="1" applyBorder="1" applyAlignment="1">
      <alignment horizontal="center" vertical="center" wrapText="1"/>
    </xf>
    <xf numFmtId="165" fontId="4" fillId="0" borderId="1" xfId="0" applyFont="1" applyFill="1" applyBorder="1" applyAlignment="1">
      <alignment horizontal="center" vertical="center" wrapText="1"/>
    </xf>
    <xf numFmtId="165" fontId="4" fillId="0" borderId="8" xfId="0" applyFont="1" applyFill="1" applyBorder="1" applyAlignment="1">
      <alignment horizontal="center" vertical="center" wrapText="1"/>
    </xf>
    <xf numFmtId="165" fontId="4" fillId="0" borderId="68" xfId="0" applyFont="1" applyFill="1" applyBorder="1" applyAlignment="1">
      <alignment horizontal="center" vertical="center" wrapText="1"/>
    </xf>
    <xf numFmtId="165" fontId="4" fillId="0" borderId="5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4" fontId="0" fillId="0" borderId="5" xfId="0" applyNumberFormat="1" applyFill="1" applyBorder="1" applyAlignment="1">
      <alignment horizontal="center" vertical="center"/>
    </xf>
    <xf numFmtId="165" fontId="0" fillId="0" borderId="5" xfId="0" applyFill="1" applyBorder="1" applyAlignment="1">
      <alignment horizontal="center" vertical="center" wrapText="1"/>
    </xf>
    <xf numFmtId="175" fontId="0" fillId="0" borderId="5" xfId="515" applyNumberFormat="1" applyFont="1" applyFill="1" applyBorder="1" applyAlignment="1">
      <alignment horizontal="center" vertical="center"/>
    </xf>
    <xf numFmtId="1" fontId="4" fillId="0" borderId="2" xfId="0" applyNumberFormat="1" applyFont="1" applyFill="1" applyBorder="1" applyAlignment="1">
      <alignment horizontal="center" vertical="center"/>
    </xf>
    <xf numFmtId="1" fontId="4" fillId="0" borderId="20" xfId="0" applyNumberFormat="1" applyFont="1" applyFill="1" applyBorder="1" applyAlignment="1">
      <alignment horizontal="center" vertical="center"/>
    </xf>
    <xf numFmtId="1" fontId="4" fillId="0" borderId="4" xfId="0" applyNumberFormat="1" applyFont="1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/>
    </xf>
    <xf numFmtId="165" fontId="0" fillId="0" borderId="68" xfId="0" applyFill="1" applyBorder="1" applyAlignment="1">
      <alignment horizontal="center" vertical="center"/>
    </xf>
    <xf numFmtId="165" fontId="0" fillId="0" borderId="11" xfId="0" applyFill="1" applyBorder="1" applyAlignment="1">
      <alignment horizontal="center" vertical="center"/>
    </xf>
    <xf numFmtId="43" fontId="38" fillId="0" borderId="0" xfId="515" applyFont="1" applyFill="1" applyAlignment="1">
      <alignment horizontal="center" vertical="center"/>
    </xf>
    <xf numFmtId="165" fontId="38" fillId="0" borderId="0" xfId="0" applyFont="1" applyFill="1" applyAlignment="1">
      <alignment horizontal="center" vertical="center"/>
    </xf>
    <xf numFmtId="165" fontId="5" fillId="0" borderId="0" xfId="0" applyFont="1" applyFill="1" applyAlignment="1">
      <alignment horizontal="center" vertical="center"/>
    </xf>
    <xf numFmtId="43" fontId="38" fillId="0" borderId="0" xfId="515" applyFont="1" applyFill="1" applyAlignment="1">
      <alignment horizontal="left" vertical="center"/>
    </xf>
    <xf numFmtId="165" fontId="38" fillId="0" borderId="0" xfId="0" applyFont="1" applyFill="1" applyAlignment="1">
      <alignment horizontal="left" vertical="center"/>
    </xf>
    <xf numFmtId="0" fontId="4" fillId="2" borderId="69" xfId="526" applyFont="1" applyFill="1" applyBorder="1" applyAlignment="1">
      <alignment vertical="center"/>
    </xf>
    <xf numFmtId="0" fontId="4" fillId="2" borderId="70" xfId="526" applyFont="1" applyFill="1" applyBorder="1" applyAlignment="1">
      <alignment vertical="center"/>
    </xf>
    <xf numFmtId="174" fontId="4" fillId="0" borderId="1" xfId="0" applyNumberFormat="1" applyFont="1" applyBorder="1" applyAlignment="1">
      <alignment horizontal="center" vertical="center"/>
    </xf>
    <xf numFmtId="165" fontId="4" fillId="0" borderId="6" xfId="0" applyFont="1" applyFill="1" applyBorder="1" applyAlignment="1">
      <alignment horizontal="center" vertical="center"/>
    </xf>
    <xf numFmtId="176" fontId="0" fillId="0" borderId="37" xfId="0" applyNumberFormat="1" applyFill="1" applyBorder="1" applyAlignment="1">
      <alignment horizontal="center" vertical="center"/>
    </xf>
    <xf numFmtId="14" fontId="0" fillId="0" borderId="4" xfId="0" applyNumberFormat="1" applyFill="1" applyBorder="1" applyAlignment="1">
      <alignment horizontal="center" vertical="center"/>
    </xf>
    <xf numFmtId="2" fontId="0" fillId="0" borderId="0" xfId="0" applyNumberFormat="1" applyFill="1" applyAlignment="1">
      <alignment horizontal="center" vertical="center"/>
    </xf>
    <xf numFmtId="166" fontId="10" fillId="0" borderId="0" xfId="5" applyNumberFormat="1" applyFont="1" applyFill="1" applyBorder="1" applyAlignment="1">
      <alignment horizontal="center" vertical="center"/>
    </xf>
    <xf numFmtId="49" fontId="4" fillId="0" borderId="2" xfId="0" applyNumberFormat="1" applyFont="1" applyFill="1" applyBorder="1" applyAlignment="1">
      <alignment horizontal="center" vertical="center"/>
    </xf>
    <xf numFmtId="14" fontId="4" fillId="0" borderId="8" xfId="0" applyNumberFormat="1" applyFont="1" applyFill="1" applyBorder="1" applyAlignment="1">
      <alignment horizontal="center" vertical="center"/>
    </xf>
    <xf numFmtId="3" fontId="4" fillId="0" borderId="1" xfId="0" applyNumberFormat="1" applyFont="1" applyFill="1" applyBorder="1" applyAlignment="1">
      <alignment horizontal="center" vertical="center"/>
    </xf>
    <xf numFmtId="1" fontId="4" fillId="0" borderId="7" xfId="0" applyNumberFormat="1" applyFont="1" applyFill="1" applyBorder="1" applyAlignment="1">
      <alignment horizontal="center" vertical="center"/>
    </xf>
    <xf numFmtId="165" fontId="4" fillId="0" borderId="8" xfId="0" applyFont="1" applyFill="1" applyBorder="1" applyAlignment="1">
      <alignment horizontal="center" vertical="center"/>
    </xf>
    <xf numFmtId="3" fontId="4" fillId="0" borderId="8" xfId="0" applyNumberFormat="1" applyFont="1" applyFill="1" applyBorder="1" applyAlignment="1">
      <alignment horizontal="center" vertical="center" wrapText="1"/>
    </xf>
    <xf numFmtId="1" fontId="4" fillId="0" borderId="7" xfId="0" applyNumberFormat="1" applyFont="1" applyFill="1" applyBorder="1" applyAlignment="1">
      <alignment horizontal="center" vertical="center" wrapText="1"/>
    </xf>
    <xf numFmtId="1" fontId="39" fillId="0" borderId="7" xfId="0" applyNumberFormat="1" applyFont="1" applyFill="1" applyBorder="1" applyAlignment="1">
      <alignment horizontal="center" vertical="center"/>
    </xf>
    <xf numFmtId="165" fontId="39" fillId="0" borderId="8" xfId="0" applyFont="1" applyFill="1" applyBorder="1" applyAlignment="1">
      <alignment horizontal="center" vertical="center"/>
    </xf>
    <xf numFmtId="3" fontId="39" fillId="0" borderId="8" xfId="0" applyNumberFormat="1" applyFont="1" applyFill="1" applyBorder="1" applyAlignment="1">
      <alignment horizontal="center" vertical="center" wrapText="1"/>
    </xf>
    <xf numFmtId="165" fontId="39" fillId="0" borderId="8" xfId="0" applyFont="1" applyFill="1" applyBorder="1" applyAlignment="1">
      <alignment horizontal="center" vertical="center" wrapText="1"/>
    </xf>
    <xf numFmtId="165" fontId="39" fillId="0" borderId="8" xfId="0" quotePrefix="1" applyFont="1" applyFill="1" applyBorder="1" applyAlignment="1">
      <alignment horizontal="center" vertical="center"/>
    </xf>
    <xf numFmtId="3" fontId="4" fillId="0" borderId="8" xfId="0" applyNumberFormat="1" applyFont="1" applyFill="1" applyBorder="1" applyAlignment="1">
      <alignment horizontal="center" vertical="center"/>
    </xf>
    <xf numFmtId="165" fontId="40" fillId="0" borderId="8" xfId="0" applyFont="1" applyFill="1" applyBorder="1" applyAlignment="1">
      <alignment horizontal="center" vertical="center" wrapText="1"/>
    </xf>
    <xf numFmtId="3" fontId="4" fillId="0" borderId="1" xfId="0" applyNumberFormat="1" applyFont="1" applyFill="1" applyBorder="1" applyAlignment="1">
      <alignment horizontal="center" vertical="center" wrapText="1"/>
    </xf>
    <xf numFmtId="49" fontId="4" fillId="0" borderId="7" xfId="0" applyNumberFormat="1" applyFont="1" applyFill="1" applyBorder="1" applyAlignment="1">
      <alignment horizontal="center" vertical="center"/>
    </xf>
    <xf numFmtId="49" fontId="4" fillId="0" borderId="7" xfId="0" applyNumberFormat="1" applyFont="1" applyFill="1" applyBorder="1" applyAlignment="1">
      <alignment horizontal="center" vertical="center" wrapText="1"/>
    </xf>
    <xf numFmtId="165" fontId="0" fillId="2" borderId="30" xfId="0" applyFill="1" applyBorder="1" applyAlignment="1">
      <alignment horizontal="left" vertical="center"/>
    </xf>
    <xf numFmtId="165" fontId="0" fillId="0" borderId="3" xfId="0" applyFill="1" applyBorder="1" applyAlignment="1">
      <alignment horizontal="center" vertical="center"/>
    </xf>
    <xf numFmtId="165" fontId="0" fillId="0" borderId="36" xfId="0" applyBorder="1" applyAlignment="1">
      <alignment horizontal="center" vertical="center"/>
    </xf>
    <xf numFmtId="2" fontId="0" fillId="2" borderId="27" xfId="0" applyNumberFormat="1" applyFill="1" applyBorder="1" applyAlignment="1">
      <alignment horizontal="center" vertical="center"/>
    </xf>
    <xf numFmtId="165" fontId="0" fillId="2" borderId="19" xfId="0" applyFill="1" applyBorder="1" applyAlignment="1">
      <alignment horizontal="center" vertical="center"/>
    </xf>
    <xf numFmtId="43" fontId="6" fillId="0" borderId="1" xfId="515" applyFont="1" applyFill="1" applyBorder="1" applyAlignment="1">
      <alignment vertical="center"/>
    </xf>
    <xf numFmtId="43" fontId="6" fillId="0" borderId="0" xfId="515" applyFont="1" applyFill="1" applyBorder="1" applyAlignment="1">
      <alignment vertical="center"/>
    </xf>
    <xf numFmtId="3" fontId="4" fillId="0" borderId="3" xfId="0" applyNumberFormat="1" applyFont="1" applyFill="1" applyBorder="1" applyAlignment="1">
      <alignment horizontal="center" vertical="center" wrapText="1"/>
    </xf>
    <xf numFmtId="178" fontId="2" fillId="2" borderId="0" xfId="0" applyNumberFormat="1" applyFont="1" applyFill="1" applyBorder="1" applyAlignment="1">
      <alignment horizontal="center" vertical="center"/>
    </xf>
    <xf numFmtId="44" fontId="2" fillId="2" borderId="27" xfId="570" applyFont="1" applyFill="1" applyBorder="1" applyAlignment="1"/>
    <xf numFmtId="44" fontId="2" fillId="2" borderId="0" xfId="570" applyFont="1" applyFill="1" applyBorder="1" applyAlignment="1"/>
    <xf numFmtId="165" fontId="11" fillId="2" borderId="2" xfId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right" vertical="center"/>
    </xf>
    <xf numFmtId="167" fontId="10" fillId="2" borderId="1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/>
    </xf>
    <xf numFmtId="166" fontId="11" fillId="2" borderId="1" xfId="5" applyNumberFormat="1" applyFont="1" applyFill="1" applyBorder="1" applyAlignment="1">
      <alignment horizontal="right" vertical="center" wrapText="1"/>
    </xf>
    <xf numFmtId="165" fontId="10" fillId="2" borderId="1" xfId="1" applyFont="1" applyFill="1" applyBorder="1" applyAlignment="1">
      <alignment horizontal="center" vertical="center"/>
    </xf>
    <xf numFmtId="165" fontId="10" fillId="2" borderId="3" xfId="1" applyFont="1" applyFill="1" applyBorder="1" applyAlignment="1">
      <alignment horizontal="center" vertical="center"/>
    </xf>
    <xf numFmtId="165" fontId="6" fillId="0" borderId="1" xfId="0" applyFont="1" applyFill="1" applyBorder="1" applyAlignment="1">
      <alignment horizontal="center" vertical="center"/>
    </xf>
    <xf numFmtId="165" fontId="6" fillId="0" borderId="3" xfId="0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right" vertical="center" wrapText="1"/>
    </xf>
    <xf numFmtId="165" fontId="11" fillId="2" borderId="1" xfId="1" applyFont="1" applyFill="1" applyBorder="1" applyAlignment="1">
      <alignment horizontal="right" vertical="center" wrapText="1"/>
    </xf>
    <xf numFmtId="165" fontId="11" fillId="2" borderId="20" xfId="1" applyFont="1" applyFill="1" applyBorder="1" applyAlignment="1">
      <alignment horizontal="right" vertical="center" wrapText="1"/>
    </xf>
    <xf numFmtId="165" fontId="11" fillId="2" borderId="21" xfId="1" applyFont="1" applyFill="1" applyBorder="1" applyAlignment="1">
      <alignment horizontal="right" vertical="center" wrapText="1"/>
    </xf>
    <xf numFmtId="169" fontId="10" fillId="0" borderId="1" xfId="4" applyNumberFormat="1" applyFont="1" applyFill="1" applyBorder="1" applyAlignment="1">
      <alignment horizontal="right" vertical="center"/>
    </xf>
    <xf numFmtId="169" fontId="10" fillId="0" borderId="21" xfId="4" applyNumberFormat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center" vertical="center" wrapText="1"/>
    </xf>
    <xf numFmtId="165" fontId="11" fillId="2" borderId="21" xfId="1" applyFont="1" applyFill="1" applyBorder="1" applyAlignment="1">
      <alignment horizontal="center" vertical="center" wrapText="1"/>
    </xf>
    <xf numFmtId="165" fontId="8" fillId="2" borderId="10" xfId="1" applyFont="1" applyFill="1" applyBorder="1" applyAlignment="1">
      <alignment horizontal="center" vertical="center"/>
    </xf>
    <xf numFmtId="165" fontId="8" fillId="2" borderId="11" xfId="1" applyFont="1" applyFill="1" applyBorder="1" applyAlignment="1">
      <alignment horizontal="center" vertical="center"/>
    </xf>
    <xf numFmtId="165" fontId="8" fillId="2" borderId="12" xfId="1" applyFont="1" applyFill="1" applyBorder="1" applyAlignment="1">
      <alignment horizontal="center" vertical="center"/>
    </xf>
    <xf numFmtId="165" fontId="8" fillId="2" borderId="2" xfId="1" applyFont="1" applyFill="1" applyBorder="1" applyAlignment="1">
      <alignment horizontal="center" vertical="center"/>
    </xf>
    <xf numFmtId="165" fontId="8" fillId="2" borderId="1" xfId="1" applyFont="1" applyFill="1" applyBorder="1" applyAlignment="1">
      <alignment horizontal="center" vertical="center"/>
    </xf>
    <xf numFmtId="165" fontId="8" fillId="2" borderId="3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left" vertical="center" wrapText="1"/>
    </xf>
    <xf numFmtId="165" fontId="11" fillId="2" borderId="1" xfId="1" applyFont="1" applyFill="1" applyBorder="1" applyAlignment="1">
      <alignment horizontal="left" vertical="center" wrapText="1"/>
    </xf>
    <xf numFmtId="165" fontId="11" fillId="0" borderId="1" xfId="1" applyFont="1" applyFill="1" applyBorder="1" applyAlignment="1">
      <alignment horizontal="left" vertical="center" wrapText="1"/>
    </xf>
    <xf numFmtId="165" fontId="11" fillId="0" borderId="3" xfId="1" applyFont="1" applyFill="1" applyBorder="1" applyAlignment="1">
      <alignment horizontal="left" vertical="center" wrapText="1"/>
    </xf>
    <xf numFmtId="10" fontId="10" fillId="2" borderId="1" xfId="7" applyNumberFormat="1" applyFont="1" applyFill="1" applyBorder="1" applyAlignment="1">
      <alignment horizontal="center" vertical="center"/>
    </xf>
    <xf numFmtId="10" fontId="10" fillId="2" borderId="3" xfId="7" applyNumberFormat="1" applyFont="1" applyFill="1" applyBorder="1" applyAlignment="1">
      <alignment horizontal="center" vertical="center"/>
    </xf>
    <xf numFmtId="49" fontId="11" fillId="2" borderId="21" xfId="5" applyNumberFormat="1" applyFont="1" applyFill="1" applyBorder="1" applyAlignment="1">
      <alignment horizontal="right" vertical="center"/>
    </xf>
    <xf numFmtId="10" fontId="10" fillId="2" borderId="21" xfId="7" applyNumberFormat="1" applyFont="1" applyFill="1" applyBorder="1" applyAlignment="1">
      <alignment horizontal="center" vertical="center"/>
    </xf>
    <xf numFmtId="10" fontId="10" fillId="2" borderId="23" xfId="7" applyNumberFormat="1" applyFont="1" applyFill="1" applyBorder="1" applyAlignment="1">
      <alignment horizontal="center" vertical="center"/>
    </xf>
    <xf numFmtId="167" fontId="10" fillId="2" borderId="19" xfId="6" applyFont="1" applyFill="1" applyBorder="1" applyAlignment="1">
      <alignment horizontal="center" vertical="center"/>
    </xf>
    <xf numFmtId="167" fontId="10" fillId="2" borderId="37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 wrapText="1"/>
    </xf>
    <xf numFmtId="167" fontId="10" fillId="2" borderId="1" xfId="4" applyNumberFormat="1" applyFont="1" applyFill="1" applyBorder="1" applyAlignment="1">
      <alignment horizontal="right" vertical="center"/>
    </xf>
    <xf numFmtId="169" fontId="10" fillId="2" borderId="1" xfId="4" applyNumberFormat="1" applyFont="1" applyFill="1" applyBorder="1" applyAlignment="1">
      <alignment horizontal="right" vertical="center"/>
    </xf>
    <xf numFmtId="165" fontId="11" fillId="2" borderId="10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center" vertical="center"/>
    </xf>
    <xf numFmtId="165" fontId="11" fillId="2" borderId="11" xfId="1" applyFont="1" applyFill="1" applyBorder="1" applyAlignment="1">
      <alignment horizontal="center" vertical="center"/>
    </xf>
    <xf numFmtId="165" fontId="11" fillId="2" borderId="1" xfId="1" applyFont="1" applyFill="1" applyBorder="1" applyAlignment="1">
      <alignment horizontal="center" vertical="center"/>
    </xf>
    <xf numFmtId="166" fontId="11" fillId="2" borderId="11" xfId="5" applyNumberFormat="1" applyFont="1" applyFill="1" applyBorder="1" applyAlignment="1">
      <alignment horizontal="center" vertical="center" wrapText="1"/>
    </xf>
    <xf numFmtId="165" fontId="10" fillId="2" borderId="12" xfId="1" applyFont="1" applyFill="1" applyBorder="1" applyAlignment="1">
      <alignment vertical="center"/>
    </xf>
    <xf numFmtId="166" fontId="11" fillId="2" borderId="1" xfId="5" applyNumberFormat="1" applyFont="1" applyFill="1" applyBorder="1" applyAlignment="1">
      <alignment horizontal="center" vertical="center"/>
    </xf>
    <xf numFmtId="2" fontId="11" fillId="2" borderId="1" xfId="1" applyNumberFormat="1" applyFont="1" applyFill="1" applyBorder="1" applyAlignment="1">
      <alignment horizontal="center" vertical="center"/>
    </xf>
    <xf numFmtId="167" fontId="11" fillId="2" borderId="1" xfId="1" applyNumberFormat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center" vertical="center"/>
    </xf>
    <xf numFmtId="165" fontId="10" fillId="0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 wrapText="1"/>
    </xf>
    <xf numFmtId="165" fontId="10" fillId="2" borderId="1" xfId="1" applyFont="1" applyFill="1" applyBorder="1" applyAlignment="1">
      <alignment horizontal="left" vertical="center"/>
    </xf>
    <xf numFmtId="165" fontId="10" fillId="2" borderId="1" xfId="2" applyFont="1" applyFill="1" applyBorder="1" applyAlignment="1">
      <alignment vertical="center"/>
    </xf>
    <xf numFmtId="165" fontId="11" fillId="2" borderId="5" xfId="1" applyFont="1" applyFill="1" applyBorder="1" applyAlignment="1">
      <alignment horizontal="center" vertical="center"/>
    </xf>
    <xf numFmtId="165" fontId="11" fillId="2" borderId="6" xfId="1" applyFont="1" applyFill="1" applyBorder="1" applyAlignment="1">
      <alignment horizontal="center" vertical="center"/>
    </xf>
    <xf numFmtId="166" fontId="11" fillId="2" borderId="16" xfId="5" applyNumberFormat="1" applyFont="1" applyFill="1" applyBorder="1" applyAlignment="1">
      <alignment horizontal="right" vertical="center"/>
    </xf>
    <xf numFmtId="166" fontId="11" fillId="2" borderId="17" xfId="5" applyNumberFormat="1" applyFont="1" applyFill="1" applyBorder="1" applyAlignment="1">
      <alignment horizontal="right" vertical="center"/>
    </xf>
    <xf numFmtId="166" fontId="10" fillId="2" borderId="10" xfId="5" applyNumberFormat="1" applyFont="1" applyFill="1" applyBorder="1" applyAlignment="1">
      <alignment horizontal="left" vertical="center"/>
    </xf>
    <xf numFmtId="166" fontId="10" fillId="2" borderId="11" xfId="5" applyNumberFormat="1" applyFont="1" applyFill="1" applyBorder="1" applyAlignment="1">
      <alignment horizontal="left" vertical="center"/>
    </xf>
    <xf numFmtId="166" fontId="10" fillId="2" borderId="12" xfId="5" applyNumberFormat="1" applyFont="1" applyFill="1" applyBorder="1" applyAlignment="1">
      <alignment horizontal="left" vertical="center"/>
    </xf>
    <xf numFmtId="166" fontId="11" fillId="2" borderId="3" xfId="5" applyNumberFormat="1" applyFont="1" applyFill="1" applyBorder="1" applyAlignment="1">
      <alignment horizontal="center" vertical="center"/>
    </xf>
    <xf numFmtId="165" fontId="11" fillId="2" borderId="58" xfId="1" applyFont="1" applyFill="1" applyBorder="1" applyAlignment="1">
      <alignment horizontal="center" vertical="center"/>
    </xf>
    <xf numFmtId="165" fontId="11" fillId="2" borderId="38" xfId="1" applyFont="1" applyFill="1" applyBorder="1" applyAlignment="1">
      <alignment horizontal="center" vertical="center"/>
    </xf>
    <xf numFmtId="165" fontId="11" fillId="2" borderId="37" xfId="1" applyFont="1" applyFill="1" applyBorder="1" applyAlignment="1">
      <alignment horizontal="center" vertical="center"/>
    </xf>
    <xf numFmtId="165" fontId="11" fillId="2" borderId="54" xfId="1" applyFont="1" applyFill="1" applyBorder="1" applyAlignment="1">
      <alignment horizontal="center" vertical="center"/>
    </xf>
    <xf numFmtId="165" fontId="11" fillId="2" borderId="59" xfId="1" applyFont="1" applyFill="1" applyBorder="1" applyAlignment="1">
      <alignment horizontal="center" vertical="center"/>
    </xf>
    <xf numFmtId="165" fontId="11" fillId="2" borderId="50" xfId="1" applyFont="1" applyFill="1" applyBorder="1" applyAlignment="1">
      <alignment horizontal="center" vertical="center"/>
    </xf>
    <xf numFmtId="165" fontId="10" fillId="0" borderId="1" xfId="2" applyFont="1" applyFill="1" applyBorder="1" applyAlignment="1">
      <alignment vertical="center"/>
    </xf>
    <xf numFmtId="165" fontId="10" fillId="0" borderId="5" xfId="2" applyFont="1" applyFill="1" applyBorder="1" applyAlignment="1">
      <alignment vertical="center"/>
    </xf>
    <xf numFmtId="165" fontId="35" fillId="2" borderId="24" xfId="0" applyFont="1" applyFill="1" applyBorder="1" applyAlignment="1">
      <alignment horizontal="center" vertical="center"/>
    </xf>
    <xf numFmtId="165" fontId="35" fillId="2" borderId="25" xfId="0" applyFont="1" applyFill="1" applyBorder="1" applyAlignment="1">
      <alignment horizontal="center" vertical="center"/>
    </xf>
    <xf numFmtId="165" fontId="35" fillId="2" borderId="26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1"/>
    </xf>
    <xf numFmtId="165" fontId="32" fillId="2" borderId="31" xfId="0" applyFont="1" applyFill="1" applyBorder="1" applyAlignment="1">
      <alignment horizontal="right" vertical="center" indent="1"/>
    </xf>
    <xf numFmtId="165" fontId="32" fillId="2" borderId="24" xfId="0" applyFont="1" applyFill="1" applyBorder="1" applyAlignment="1">
      <alignment horizontal="center" vertical="center"/>
    </xf>
    <xf numFmtId="165" fontId="32" fillId="2" borderId="25" xfId="0" applyFont="1" applyFill="1" applyBorder="1" applyAlignment="1">
      <alignment horizontal="center" vertical="center"/>
    </xf>
    <xf numFmtId="165" fontId="32" fillId="2" borderId="26" xfId="0" applyFont="1" applyFill="1" applyBorder="1" applyAlignment="1">
      <alignment horizontal="center" vertical="center"/>
    </xf>
    <xf numFmtId="165" fontId="32" fillId="2" borderId="27" xfId="0" applyFont="1" applyFill="1" applyBorder="1" applyAlignment="1">
      <alignment horizontal="center" vertical="center"/>
    </xf>
    <xf numFmtId="165" fontId="32" fillId="2" borderId="0" xfId="0" applyFont="1" applyFill="1" applyBorder="1" applyAlignment="1">
      <alignment horizontal="center" vertical="center"/>
    </xf>
    <xf numFmtId="165" fontId="32" fillId="2" borderId="55" xfId="0" applyFont="1" applyFill="1" applyBorder="1" applyAlignment="1">
      <alignment horizontal="center" vertical="center"/>
    </xf>
    <xf numFmtId="165" fontId="32" fillId="2" borderId="52" xfId="0" applyFont="1" applyFill="1" applyBorder="1" applyAlignment="1">
      <alignment horizontal="center" vertical="center"/>
    </xf>
    <xf numFmtId="165" fontId="32" fillId="2" borderId="53" xfId="0" applyFont="1" applyFill="1" applyBorder="1" applyAlignment="1">
      <alignment horizontal="center" vertical="center"/>
    </xf>
    <xf numFmtId="165" fontId="32" fillId="2" borderId="56" xfId="0" applyFont="1" applyFill="1" applyBorder="1" applyAlignment="1">
      <alignment horizontal="center" vertical="center"/>
    </xf>
    <xf numFmtId="49" fontId="36" fillId="2" borderId="30" xfId="0" applyNumberFormat="1" applyFont="1" applyFill="1" applyBorder="1" applyAlignment="1">
      <alignment horizontal="center" vertical="center"/>
    </xf>
    <xf numFmtId="49" fontId="36" fillId="2" borderId="31" xfId="0" applyNumberFormat="1" applyFont="1" applyFill="1" applyBorder="1" applyAlignment="1">
      <alignment horizontal="center" vertical="center"/>
    </xf>
    <xf numFmtId="49" fontId="36" fillId="2" borderId="32" xfId="0" applyNumberFormat="1" applyFont="1" applyFill="1" applyBorder="1" applyAlignment="1">
      <alignment horizontal="center" vertical="center"/>
    </xf>
    <xf numFmtId="165" fontId="32" fillId="2" borderId="10" xfId="0" applyFont="1" applyFill="1" applyBorder="1" applyAlignment="1">
      <alignment horizontal="center" vertical="center"/>
    </xf>
    <xf numFmtId="165" fontId="32" fillId="2" borderId="48" xfId="0" applyFont="1" applyFill="1" applyBorder="1" applyAlignment="1">
      <alignment horizontal="center" vertical="center"/>
    </xf>
    <xf numFmtId="165" fontId="32" fillId="2" borderId="11" xfId="0" applyFont="1" applyFill="1" applyBorder="1" applyAlignment="1">
      <alignment horizontal="center" vertical="center"/>
    </xf>
    <xf numFmtId="165" fontId="32" fillId="2" borderId="63" xfId="0" applyFont="1" applyFill="1" applyBorder="1" applyAlignment="1">
      <alignment horizontal="center" vertical="center"/>
    </xf>
    <xf numFmtId="165" fontId="32" fillId="2" borderId="12" xfId="0" applyFont="1" applyFill="1" applyBorder="1" applyAlignment="1">
      <alignment horizontal="center" vertical="center"/>
    </xf>
    <xf numFmtId="165" fontId="32" fillId="2" borderId="2" xfId="0" applyFont="1" applyFill="1" applyBorder="1" applyAlignment="1">
      <alignment horizontal="center" vertical="center"/>
    </xf>
    <xf numFmtId="165" fontId="32" fillId="2" borderId="37" xfId="0" applyFont="1" applyFill="1" applyBorder="1" applyAlignment="1">
      <alignment horizontal="center" vertical="center"/>
    </xf>
    <xf numFmtId="165" fontId="32" fillId="2" borderId="1" xfId="0" applyFont="1" applyFill="1" applyBorder="1" applyAlignment="1">
      <alignment horizontal="center" vertical="center"/>
    </xf>
    <xf numFmtId="165" fontId="32" fillId="2" borderId="19" xfId="0" applyFont="1" applyFill="1" applyBorder="1" applyAlignment="1">
      <alignment horizontal="center" vertical="center"/>
    </xf>
    <xf numFmtId="165" fontId="32" fillId="2" borderId="3" xfId="0" applyFont="1" applyFill="1" applyBorder="1" applyAlignment="1">
      <alignment horizontal="center" vertical="center"/>
    </xf>
    <xf numFmtId="165" fontId="32" fillId="2" borderId="20" xfId="0" applyFont="1" applyFill="1" applyBorder="1" applyAlignment="1">
      <alignment horizontal="center" vertical="center"/>
    </xf>
    <xf numFmtId="165" fontId="32" fillId="2" borderId="49" xfId="0" applyFont="1" applyFill="1" applyBorder="1" applyAlignment="1">
      <alignment horizontal="center" vertical="center"/>
    </xf>
    <xf numFmtId="165" fontId="32" fillId="2" borderId="21" xfId="0" applyFont="1" applyFill="1" applyBorder="1" applyAlignment="1">
      <alignment horizontal="center" vertical="center"/>
    </xf>
    <xf numFmtId="165" fontId="32" fillId="2" borderId="22" xfId="0" applyFont="1" applyFill="1" applyBorder="1" applyAlignment="1">
      <alignment horizontal="center" vertical="center"/>
    </xf>
    <xf numFmtId="165" fontId="32" fillId="2" borderId="23" xfId="0" applyFont="1" applyFill="1" applyBorder="1" applyAlignment="1">
      <alignment horizontal="center" vertical="center"/>
    </xf>
    <xf numFmtId="49" fontId="31" fillId="2" borderId="33" xfId="0" applyNumberFormat="1" applyFont="1" applyFill="1" applyBorder="1" applyAlignment="1">
      <alignment horizontal="center" vertical="center"/>
    </xf>
    <xf numFmtId="49" fontId="31" fillId="2" borderId="35" xfId="0" applyNumberFormat="1" applyFont="1" applyFill="1" applyBorder="1" applyAlignment="1">
      <alignment horizontal="center" vertical="center"/>
    </xf>
    <xf numFmtId="49" fontId="31" fillId="2" borderId="61" xfId="0" applyNumberFormat="1" applyFont="1" applyFill="1" applyBorder="1" applyAlignment="1">
      <alignment horizontal="center" vertical="center"/>
    </xf>
    <xf numFmtId="49" fontId="31" fillId="2" borderId="34" xfId="0" applyNumberFormat="1" applyFont="1" applyFill="1" applyBorder="1" applyAlignment="1">
      <alignment horizontal="center" vertical="center"/>
    </xf>
    <xf numFmtId="49" fontId="31" fillId="2" borderId="62" xfId="0" applyNumberFormat="1" applyFont="1" applyFill="1" applyBorder="1" applyAlignment="1">
      <alignment horizontal="center" vertical="center"/>
    </xf>
    <xf numFmtId="165" fontId="0" fillId="2" borderId="30" xfId="0" applyFill="1" applyBorder="1" applyAlignment="1">
      <alignment horizontal="left" vertical="center"/>
    </xf>
    <xf numFmtId="165" fontId="0" fillId="2" borderId="31" xfId="0" applyFill="1" applyBorder="1" applyAlignment="1">
      <alignment horizontal="left" vertical="center"/>
    </xf>
    <xf numFmtId="165" fontId="32" fillId="2" borderId="4" xfId="0" applyFont="1" applyFill="1" applyBorder="1" applyAlignment="1">
      <alignment horizontal="center" vertical="center"/>
    </xf>
    <xf numFmtId="165" fontId="32" fillId="2" borderId="50" xfId="0" applyFont="1" applyFill="1" applyBorder="1" applyAlignment="1">
      <alignment horizontal="center" vertical="center"/>
    </xf>
    <xf numFmtId="165" fontId="32" fillId="2" borderId="5" xfId="0" applyFont="1" applyFill="1" applyBorder="1" applyAlignment="1">
      <alignment horizontal="center" vertical="center"/>
    </xf>
    <xf numFmtId="165" fontId="32" fillId="2" borderId="64" xfId="0" applyFont="1" applyFill="1" applyBorder="1" applyAlignment="1">
      <alignment horizontal="center" vertical="center"/>
    </xf>
    <xf numFmtId="165" fontId="32" fillId="2" borderId="6" xfId="0" applyFont="1" applyFill="1" applyBorder="1" applyAlignment="1">
      <alignment horizontal="center" vertical="center"/>
    </xf>
    <xf numFmtId="49" fontId="31" fillId="2" borderId="24" xfId="0" applyNumberFormat="1" applyFont="1" applyFill="1" applyBorder="1" applyAlignment="1">
      <alignment horizontal="center" vertical="center"/>
    </xf>
    <xf numFmtId="49" fontId="31" fillId="2" borderId="25" xfId="0" applyNumberFormat="1" applyFont="1" applyFill="1" applyBorder="1" applyAlignment="1">
      <alignment horizontal="center" vertical="center"/>
    </xf>
    <xf numFmtId="49" fontId="31" fillId="2" borderId="26" xfId="0" applyNumberFormat="1" applyFont="1" applyFill="1" applyBorder="1" applyAlignment="1">
      <alignment horizontal="center" vertical="center"/>
    </xf>
    <xf numFmtId="165" fontId="2" fillId="2" borderId="10" xfId="0" applyFont="1" applyFill="1" applyBorder="1" applyAlignment="1">
      <alignment horizontal="center" vertical="center"/>
    </xf>
    <xf numFmtId="165" fontId="2" fillId="2" borderId="11" xfId="0" applyFont="1" applyFill="1" applyBorder="1" applyAlignment="1">
      <alignment horizontal="center" vertical="center"/>
    </xf>
    <xf numFmtId="165" fontId="2" fillId="2" borderId="12" xfId="0" applyFont="1" applyFill="1" applyBorder="1" applyAlignment="1">
      <alignment horizontal="center" vertical="center"/>
    </xf>
    <xf numFmtId="165" fontId="2" fillId="2" borderId="2" xfId="0" applyFont="1" applyFill="1" applyBorder="1" applyAlignment="1">
      <alignment horizontal="center" vertical="center"/>
    </xf>
    <xf numFmtId="165" fontId="2" fillId="2" borderId="1" xfId="0" applyFont="1" applyFill="1" applyBorder="1" applyAlignment="1">
      <alignment horizontal="center" vertical="center"/>
    </xf>
    <xf numFmtId="165" fontId="2" fillId="2" borderId="3" xfId="0" applyFont="1" applyFill="1" applyBorder="1" applyAlignment="1">
      <alignment horizontal="center" vertical="center"/>
    </xf>
    <xf numFmtId="49" fontId="2" fillId="2" borderId="24" xfId="0" applyNumberFormat="1" applyFont="1" applyFill="1" applyBorder="1" applyAlignment="1">
      <alignment horizontal="center" vertical="center"/>
    </xf>
    <xf numFmtId="49" fontId="2" fillId="2" borderId="25" xfId="0" applyNumberFormat="1" applyFont="1" applyFill="1" applyBorder="1" applyAlignment="1">
      <alignment horizontal="center" vertical="center"/>
    </xf>
    <xf numFmtId="49" fontId="2" fillId="2" borderId="26" xfId="0" applyNumberFormat="1" applyFont="1" applyFill="1" applyBorder="1" applyAlignment="1">
      <alignment horizontal="center" vertical="center"/>
    </xf>
    <xf numFmtId="165" fontId="37" fillId="2" borderId="10" xfId="0" applyFont="1" applyFill="1" applyBorder="1" applyAlignment="1">
      <alignment horizontal="center" vertical="center"/>
    </xf>
    <xf numFmtId="165" fontId="37" fillId="2" borderId="11" xfId="0" applyFont="1" applyFill="1" applyBorder="1" applyAlignment="1">
      <alignment horizontal="center" vertical="center"/>
    </xf>
    <xf numFmtId="165" fontId="37" fillId="2" borderId="12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5"/>
    </xf>
    <xf numFmtId="165" fontId="32" fillId="2" borderId="31" xfId="0" applyFont="1" applyFill="1" applyBorder="1" applyAlignment="1">
      <alignment horizontal="right" vertical="center" indent="5"/>
    </xf>
    <xf numFmtId="165" fontId="32" fillId="2" borderId="57" xfId="0" applyFont="1" applyFill="1" applyBorder="1" applyAlignment="1">
      <alignment horizontal="right" vertical="center" indent="5"/>
    </xf>
    <xf numFmtId="165" fontId="37" fillId="2" borderId="30" xfId="0" applyFont="1" applyFill="1" applyBorder="1" applyAlignment="1">
      <alignment horizontal="center" vertical="center"/>
    </xf>
    <xf numFmtId="165" fontId="37" fillId="2" borderId="31" xfId="0" applyFont="1" applyFill="1" applyBorder="1" applyAlignment="1">
      <alignment horizontal="center" vertical="center"/>
    </xf>
    <xf numFmtId="165" fontId="37" fillId="2" borderId="32" xfId="0" applyFont="1" applyFill="1" applyBorder="1" applyAlignment="1">
      <alignment horizontal="center" vertical="center"/>
    </xf>
    <xf numFmtId="49" fontId="31" fillId="2" borderId="30" xfId="0" applyNumberFormat="1" applyFont="1" applyFill="1" applyBorder="1" applyAlignment="1">
      <alignment horizontal="center" vertical="center"/>
    </xf>
    <xf numFmtId="49" fontId="31" fillId="2" borderId="31" xfId="0" applyNumberFormat="1" applyFont="1" applyFill="1" applyBorder="1" applyAlignment="1">
      <alignment horizontal="center" vertical="center"/>
    </xf>
    <xf numFmtId="49" fontId="31" fillId="2" borderId="32" xfId="0" applyNumberFormat="1" applyFont="1" applyFill="1" applyBorder="1" applyAlignment="1">
      <alignment horizontal="center" vertical="center"/>
    </xf>
    <xf numFmtId="165" fontId="31" fillId="2" borderId="30" xfId="0" applyFont="1" applyFill="1" applyBorder="1" applyAlignment="1">
      <alignment horizontal="right" vertical="center" indent="3"/>
    </xf>
    <xf numFmtId="165" fontId="31" fillId="2" borderId="31" xfId="0" applyFont="1" applyFill="1" applyBorder="1" applyAlignment="1">
      <alignment horizontal="right" vertical="center" indent="3"/>
    </xf>
    <xf numFmtId="165" fontId="31" fillId="2" borderId="32" xfId="0" applyFont="1" applyFill="1" applyBorder="1" applyAlignment="1">
      <alignment horizontal="right" vertical="center" indent="3"/>
    </xf>
    <xf numFmtId="165" fontId="31" fillId="2" borderId="10" xfId="0" applyFont="1" applyFill="1" applyBorder="1" applyAlignment="1">
      <alignment horizontal="center" vertical="center"/>
    </xf>
    <xf numFmtId="165" fontId="31" fillId="2" borderId="11" xfId="0" applyFont="1" applyFill="1" applyBorder="1" applyAlignment="1">
      <alignment horizontal="center" vertical="center"/>
    </xf>
    <xf numFmtId="165" fontId="31" fillId="2" borderId="12" xfId="0" applyFont="1" applyFill="1" applyBorder="1" applyAlignment="1">
      <alignment horizontal="center" vertical="center"/>
    </xf>
    <xf numFmtId="165" fontId="31" fillId="2" borderId="2" xfId="0" applyFont="1" applyFill="1" applyBorder="1" applyAlignment="1">
      <alignment horizontal="center" vertical="center"/>
    </xf>
    <xf numFmtId="165" fontId="31" fillId="2" borderId="1" xfId="0" applyFont="1" applyFill="1" applyBorder="1" applyAlignment="1">
      <alignment horizontal="center" vertical="center"/>
    </xf>
    <xf numFmtId="165" fontId="31" fillId="2" borderId="3" xfId="0" applyFont="1" applyFill="1" applyBorder="1" applyAlignment="1">
      <alignment horizontal="center" vertical="center"/>
    </xf>
    <xf numFmtId="165" fontId="31" fillId="2" borderId="4" xfId="0" applyFont="1" applyFill="1" applyBorder="1" applyAlignment="1">
      <alignment horizontal="center" vertical="center"/>
    </xf>
    <xf numFmtId="165" fontId="31" fillId="2" borderId="5" xfId="0" applyFont="1" applyFill="1" applyBorder="1" applyAlignment="1">
      <alignment horizontal="center" vertical="center"/>
    </xf>
    <xf numFmtId="165" fontId="31" fillId="2" borderId="6" xfId="0" applyFont="1" applyFill="1" applyBorder="1" applyAlignment="1">
      <alignment horizontal="center" vertical="center"/>
    </xf>
    <xf numFmtId="49" fontId="31" fillId="2" borderId="13" xfId="0" applyNumberFormat="1" applyFont="1" applyFill="1" applyBorder="1" applyAlignment="1">
      <alignment horizontal="center" vertical="center"/>
    </xf>
    <xf numFmtId="49" fontId="31" fillId="2" borderId="14" xfId="0" applyNumberFormat="1" applyFont="1" applyFill="1" applyBorder="1" applyAlignment="1">
      <alignment horizontal="center" vertical="center"/>
    </xf>
    <xf numFmtId="49" fontId="31" fillId="2" borderId="15" xfId="0" applyNumberFormat="1" applyFont="1" applyFill="1" applyBorder="1" applyAlignment="1">
      <alignment horizontal="center" vertical="center"/>
    </xf>
    <xf numFmtId="165" fontId="37" fillId="2" borderId="24" xfId="0" applyFont="1" applyFill="1" applyBorder="1" applyAlignment="1">
      <alignment horizontal="center" vertical="center"/>
    </xf>
    <xf numFmtId="165" fontId="37" fillId="2" borderId="25" xfId="0" applyFont="1" applyFill="1" applyBorder="1" applyAlignment="1">
      <alignment horizontal="center" vertical="center"/>
    </xf>
    <xf numFmtId="165" fontId="37" fillId="2" borderId="26" xfId="0" applyFont="1" applyFill="1" applyBorder="1" applyAlignment="1">
      <alignment horizontal="center" vertical="center"/>
    </xf>
    <xf numFmtId="165" fontId="1" fillId="2" borderId="24" xfId="0" applyFont="1" applyFill="1" applyBorder="1" applyAlignment="1">
      <alignment horizontal="center" vertical="center"/>
    </xf>
    <xf numFmtId="165" fontId="1" fillId="2" borderId="25" xfId="0" applyFont="1" applyFill="1" applyBorder="1" applyAlignment="1">
      <alignment horizontal="center" vertical="center"/>
    </xf>
    <xf numFmtId="165" fontId="1" fillId="2" borderId="26" xfId="0" applyFont="1" applyFill="1" applyBorder="1" applyAlignment="1">
      <alignment horizontal="center" vertical="center"/>
    </xf>
    <xf numFmtId="165" fontId="1" fillId="2" borderId="27" xfId="0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/>
    </xf>
    <xf numFmtId="165" fontId="1" fillId="2" borderId="55" xfId="0" applyFont="1" applyFill="1" applyBorder="1" applyAlignment="1">
      <alignment horizontal="center" vertical="center"/>
    </xf>
    <xf numFmtId="165" fontId="1" fillId="2" borderId="52" xfId="0" applyFont="1" applyFill="1" applyBorder="1" applyAlignment="1">
      <alignment horizontal="center" vertical="center"/>
    </xf>
    <xf numFmtId="165" fontId="1" fillId="2" borderId="53" xfId="0" applyFont="1" applyFill="1" applyBorder="1" applyAlignment="1">
      <alignment horizontal="center" vertical="center"/>
    </xf>
    <xf numFmtId="165" fontId="1" fillId="2" borderId="56" xfId="0" applyFont="1" applyFill="1" applyBorder="1" applyAlignment="1">
      <alignment horizontal="center" vertical="center"/>
    </xf>
    <xf numFmtId="49" fontId="2" fillId="2" borderId="30" xfId="0" applyNumberFormat="1" applyFont="1" applyFill="1" applyBorder="1" applyAlignment="1">
      <alignment horizontal="center" vertical="center"/>
    </xf>
    <xf numFmtId="49" fontId="2" fillId="2" borderId="31" xfId="0" applyNumberFormat="1" applyFont="1" applyFill="1" applyBorder="1" applyAlignment="1">
      <alignment horizontal="center" vertical="center"/>
    </xf>
    <xf numFmtId="49" fontId="2" fillId="2" borderId="32" xfId="0" applyNumberFormat="1" applyFont="1" applyFill="1" applyBorder="1" applyAlignment="1">
      <alignment horizontal="center" vertical="center"/>
    </xf>
    <xf numFmtId="165" fontId="12" fillId="2" borderId="24" xfId="0" quotePrefix="1" applyFont="1" applyFill="1" applyBorder="1" applyAlignment="1">
      <alignment horizontal="center" vertical="center"/>
    </xf>
    <xf numFmtId="165" fontId="12" fillId="2" borderId="25" xfId="0" applyFont="1" applyFill="1" applyBorder="1" applyAlignment="1">
      <alignment horizontal="center" vertical="center"/>
    </xf>
    <xf numFmtId="165" fontId="12" fillId="2" borderId="26" xfId="0" applyFont="1" applyFill="1" applyBorder="1" applyAlignment="1">
      <alignment horizontal="center" vertical="center"/>
    </xf>
    <xf numFmtId="165" fontId="12" fillId="2" borderId="27" xfId="0" applyFont="1" applyFill="1" applyBorder="1" applyAlignment="1">
      <alignment horizontal="center" vertical="center"/>
    </xf>
    <xf numFmtId="165" fontId="12" fillId="2" borderId="0" xfId="0" applyFont="1" applyFill="1" applyBorder="1" applyAlignment="1">
      <alignment horizontal="center" vertical="center"/>
    </xf>
    <xf numFmtId="165" fontId="12" fillId="2" borderId="55" xfId="0" applyFont="1" applyFill="1" applyBorder="1" applyAlignment="1">
      <alignment horizontal="center" vertical="center"/>
    </xf>
    <xf numFmtId="165" fontId="12" fillId="2" borderId="52" xfId="0" applyFont="1" applyFill="1" applyBorder="1" applyAlignment="1">
      <alignment horizontal="center" vertical="center"/>
    </xf>
    <xf numFmtId="165" fontId="12" fillId="2" borderId="53" xfId="0" applyFont="1" applyFill="1" applyBorder="1" applyAlignment="1">
      <alignment horizontal="center" vertical="center"/>
    </xf>
    <xf numFmtId="165" fontId="12" fillId="2" borderId="56" xfId="0" applyFont="1" applyFill="1" applyBorder="1" applyAlignment="1">
      <alignment horizontal="center" vertical="center"/>
    </xf>
    <xf numFmtId="0" fontId="3" fillId="2" borderId="10" xfId="526" applyFont="1" applyFill="1" applyBorder="1" applyAlignment="1">
      <alignment horizontal="center" vertical="center"/>
    </xf>
    <xf numFmtId="0" fontId="3" fillId="2" borderId="12" xfId="526" applyFont="1" applyFill="1" applyBorder="1" applyAlignment="1">
      <alignment horizontal="center" vertical="center"/>
    </xf>
    <xf numFmtId="0" fontId="3" fillId="2" borderId="2" xfId="526" applyFont="1" applyFill="1" applyBorder="1" applyAlignment="1">
      <alignment horizontal="center" vertical="center"/>
    </xf>
    <xf numFmtId="0" fontId="3" fillId="2" borderId="3" xfId="526" applyFont="1" applyFill="1" applyBorder="1" applyAlignment="1">
      <alignment horizontal="center" vertical="center"/>
    </xf>
    <xf numFmtId="0" fontId="3" fillId="2" borderId="20" xfId="526" applyFont="1" applyFill="1" applyBorder="1" applyAlignment="1">
      <alignment horizontal="center" vertical="center"/>
    </xf>
    <xf numFmtId="0" fontId="3" fillId="2" borderId="23" xfId="526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0" fontId="3" fillId="2" borderId="24" xfId="526" applyFont="1" applyFill="1" applyBorder="1" applyAlignment="1">
      <alignment horizontal="center" vertical="center"/>
    </xf>
    <xf numFmtId="0" fontId="3" fillId="2" borderId="26" xfId="526" applyFont="1" applyFill="1" applyBorder="1" applyAlignment="1">
      <alignment horizontal="center" vertical="center"/>
    </xf>
    <xf numFmtId="0" fontId="3" fillId="2" borderId="27" xfId="526" applyFont="1" applyFill="1" applyBorder="1" applyAlignment="1">
      <alignment horizontal="center" vertical="center"/>
    </xf>
    <xf numFmtId="0" fontId="3" fillId="2" borderId="55" xfId="526" applyFont="1" applyFill="1" applyBorder="1" applyAlignment="1">
      <alignment horizontal="center" vertical="center"/>
    </xf>
    <xf numFmtId="0" fontId="3" fillId="2" borderId="52" xfId="526" applyFont="1" applyFill="1" applyBorder="1" applyAlignment="1">
      <alignment horizontal="center" vertical="center"/>
    </xf>
    <xf numFmtId="0" fontId="3" fillId="2" borderId="56" xfId="526" applyFont="1" applyFill="1" applyBorder="1" applyAlignment="1">
      <alignment horizontal="center" vertical="center"/>
    </xf>
    <xf numFmtId="49" fontId="2" fillId="2" borderId="13" xfId="0" applyNumberFormat="1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49" fontId="2" fillId="2" borderId="15" xfId="0" applyNumberFormat="1" applyFont="1" applyFill="1" applyBorder="1" applyAlignment="1">
      <alignment horizontal="center" vertical="center"/>
    </xf>
    <xf numFmtId="165" fontId="3" fillId="2" borderId="10" xfId="0" applyFont="1" applyFill="1" applyBorder="1" applyAlignment="1">
      <alignment horizontal="center" vertical="center"/>
    </xf>
    <xf numFmtId="165" fontId="3" fillId="2" borderId="11" xfId="0" applyFont="1" applyFill="1" applyBorder="1" applyAlignment="1">
      <alignment horizontal="center" vertical="center"/>
    </xf>
    <xf numFmtId="165" fontId="3" fillId="2" borderId="12" xfId="0" applyFont="1" applyFill="1" applyBorder="1" applyAlignment="1">
      <alignment horizontal="center" vertical="center"/>
    </xf>
    <xf numFmtId="165" fontId="3" fillId="2" borderId="2" xfId="0" applyFont="1" applyFill="1" applyBorder="1" applyAlignment="1">
      <alignment horizontal="center" vertical="center"/>
    </xf>
    <xf numFmtId="165" fontId="3" fillId="2" borderId="1" xfId="0" applyFont="1" applyFill="1" applyBorder="1" applyAlignment="1">
      <alignment horizontal="center" vertical="center"/>
    </xf>
    <xf numFmtId="165" fontId="3" fillId="2" borderId="3" xfId="0" applyFont="1" applyFill="1" applyBorder="1" applyAlignment="1">
      <alignment horizontal="center" vertical="center"/>
    </xf>
    <xf numFmtId="165" fontId="3" fillId="2" borderId="4" xfId="0" applyFont="1" applyFill="1" applyBorder="1" applyAlignment="1">
      <alignment horizontal="center" vertical="center"/>
    </xf>
    <xf numFmtId="165" fontId="3" fillId="2" borderId="5" xfId="0" applyFont="1" applyFill="1" applyBorder="1" applyAlignment="1">
      <alignment horizontal="center" vertical="center"/>
    </xf>
    <xf numFmtId="165" fontId="3" fillId="2" borderId="6" xfId="0" applyFont="1" applyFill="1" applyBorder="1" applyAlignment="1">
      <alignment horizontal="center" vertical="center"/>
    </xf>
  </cellXfs>
  <cellStyles count="663">
    <cellStyle name="20% - Ênfase1 2" xfId="22" xr:uid="{00000000-0005-0000-0000-000000000000}"/>
    <cellStyle name="20% - Ênfase1 2 10" xfId="23" xr:uid="{00000000-0005-0000-0000-000001000000}"/>
    <cellStyle name="20% - Ênfase1 2 2" xfId="24" xr:uid="{00000000-0005-0000-0000-000002000000}"/>
    <cellStyle name="20% - Ênfase1 2 3" xfId="25" xr:uid="{00000000-0005-0000-0000-000003000000}"/>
    <cellStyle name="20% - Ênfase1 2 4" xfId="26" xr:uid="{00000000-0005-0000-0000-000004000000}"/>
    <cellStyle name="20% - Ênfase1 2 5" xfId="27" xr:uid="{00000000-0005-0000-0000-000005000000}"/>
    <cellStyle name="20% - Ênfase1 2 6" xfId="28" xr:uid="{00000000-0005-0000-0000-000006000000}"/>
    <cellStyle name="20% - Ênfase1 2 7" xfId="29" xr:uid="{00000000-0005-0000-0000-000007000000}"/>
    <cellStyle name="20% - Ênfase1 2 8" xfId="30" xr:uid="{00000000-0005-0000-0000-000008000000}"/>
    <cellStyle name="20% - Ênfase1 2 9" xfId="31" xr:uid="{00000000-0005-0000-0000-000009000000}"/>
    <cellStyle name="20% - Ênfase2 2" xfId="32" xr:uid="{00000000-0005-0000-0000-00000A000000}"/>
    <cellStyle name="20% - Ênfase2 2 10" xfId="33" xr:uid="{00000000-0005-0000-0000-00000B000000}"/>
    <cellStyle name="20% - Ênfase2 2 2" xfId="34" xr:uid="{00000000-0005-0000-0000-00000C000000}"/>
    <cellStyle name="20% - Ênfase2 2 3" xfId="35" xr:uid="{00000000-0005-0000-0000-00000D000000}"/>
    <cellStyle name="20% - Ênfase2 2 4" xfId="36" xr:uid="{00000000-0005-0000-0000-00000E000000}"/>
    <cellStyle name="20% - Ênfase2 2 5" xfId="37" xr:uid="{00000000-0005-0000-0000-00000F000000}"/>
    <cellStyle name="20% - Ênfase2 2 6" xfId="38" xr:uid="{00000000-0005-0000-0000-000010000000}"/>
    <cellStyle name="20% - Ênfase2 2 7" xfId="39" xr:uid="{00000000-0005-0000-0000-000011000000}"/>
    <cellStyle name="20% - Ênfase2 2 8" xfId="40" xr:uid="{00000000-0005-0000-0000-000012000000}"/>
    <cellStyle name="20% - Ênfase2 2 9" xfId="41" xr:uid="{00000000-0005-0000-0000-000013000000}"/>
    <cellStyle name="20% - Ênfase3 2" xfId="42" xr:uid="{00000000-0005-0000-0000-000014000000}"/>
    <cellStyle name="20% - Ênfase3 2 10" xfId="43" xr:uid="{00000000-0005-0000-0000-000015000000}"/>
    <cellStyle name="20% - Ênfase3 2 2" xfId="44" xr:uid="{00000000-0005-0000-0000-000016000000}"/>
    <cellStyle name="20% - Ênfase3 2 3" xfId="45" xr:uid="{00000000-0005-0000-0000-000017000000}"/>
    <cellStyle name="20% - Ênfase3 2 4" xfId="46" xr:uid="{00000000-0005-0000-0000-000018000000}"/>
    <cellStyle name="20% - Ênfase3 2 5" xfId="47" xr:uid="{00000000-0005-0000-0000-000019000000}"/>
    <cellStyle name="20% - Ênfase3 2 6" xfId="48" xr:uid="{00000000-0005-0000-0000-00001A000000}"/>
    <cellStyle name="20% - Ênfase3 2 7" xfId="49" xr:uid="{00000000-0005-0000-0000-00001B000000}"/>
    <cellStyle name="20% - Ênfase3 2 8" xfId="50" xr:uid="{00000000-0005-0000-0000-00001C000000}"/>
    <cellStyle name="20% - Ênfase3 2 9" xfId="51" xr:uid="{00000000-0005-0000-0000-00001D000000}"/>
    <cellStyle name="20% - Ênfase4 2" xfId="52" xr:uid="{00000000-0005-0000-0000-00001E000000}"/>
    <cellStyle name="20% - Ênfase4 2 10" xfId="53" xr:uid="{00000000-0005-0000-0000-00001F000000}"/>
    <cellStyle name="20% - Ênfase4 2 2" xfId="54" xr:uid="{00000000-0005-0000-0000-000020000000}"/>
    <cellStyle name="20% - Ênfase4 2 3" xfId="55" xr:uid="{00000000-0005-0000-0000-000021000000}"/>
    <cellStyle name="20% - Ênfase4 2 4" xfId="56" xr:uid="{00000000-0005-0000-0000-000022000000}"/>
    <cellStyle name="20% - Ênfase4 2 5" xfId="57" xr:uid="{00000000-0005-0000-0000-000023000000}"/>
    <cellStyle name="20% - Ênfase4 2 6" xfId="58" xr:uid="{00000000-0005-0000-0000-000024000000}"/>
    <cellStyle name="20% - Ênfase4 2 7" xfId="59" xr:uid="{00000000-0005-0000-0000-000025000000}"/>
    <cellStyle name="20% - Ênfase4 2 8" xfId="60" xr:uid="{00000000-0005-0000-0000-000026000000}"/>
    <cellStyle name="20% - Ênfase4 2 9" xfId="61" xr:uid="{00000000-0005-0000-0000-000027000000}"/>
    <cellStyle name="20% - Ênfase5 2" xfId="62" xr:uid="{00000000-0005-0000-0000-000028000000}"/>
    <cellStyle name="20% - Ênfase5 2 10" xfId="63" xr:uid="{00000000-0005-0000-0000-000029000000}"/>
    <cellStyle name="20% - Ênfase5 2 2" xfId="64" xr:uid="{00000000-0005-0000-0000-00002A000000}"/>
    <cellStyle name="20% - Ênfase5 2 3" xfId="65" xr:uid="{00000000-0005-0000-0000-00002B000000}"/>
    <cellStyle name="20% - Ênfase5 2 4" xfId="66" xr:uid="{00000000-0005-0000-0000-00002C000000}"/>
    <cellStyle name="20% - Ênfase5 2 5" xfId="67" xr:uid="{00000000-0005-0000-0000-00002D000000}"/>
    <cellStyle name="20% - Ênfase5 2 6" xfId="68" xr:uid="{00000000-0005-0000-0000-00002E000000}"/>
    <cellStyle name="20% - Ênfase5 2 7" xfId="69" xr:uid="{00000000-0005-0000-0000-00002F000000}"/>
    <cellStyle name="20% - Ênfase5 2 8" xfId="70" xr:uid="{00000000-0005-0000-0000-000030000000}"/>
    <cellStyle name="20% - Ênfase5 2 9" xfId="71" xr:uid="{00000000-0005-0000-0000-000031000000}"/>
    <cellStyle name="20% - Ênfase6 2" xfId="72" xr:uid="{00000000-0005-0000-0000-000032000000}"/>
    <cellStyle name="20% - Ênfase6 2 10" xfId="73" xr:uid="{00000000-0005-0000-0000-000033000000}"/>
    <cellStyle name="20% - Ênfase6 2 2" xfId="74" xr:uid="{00000000-0005-0000-0000-000034000000}"/>
    <cellStyle name="20% - Ênfase6 2 3" xfId="75" xr:uid="{00000000-0005-0000-0000-000035000000}"/>
    <cellStyle name="20% - Ênfase6 2 4" xfId="76" xr:uid="{00000000-0005-0000-0000-000036000000}"/>
    <cellStyle name="20% - Ênfase6 2 5" xfId="77" xr:uid="{00000000-0005-0000-0000-000037000000}"/>
    <cellStyle name="20% - Ênfase6 2 6" xfId="78" xr:uid="{00000000-0005-0000-0000-000038000000}"/>
    <cellStyle name="20% - Ênfase6 2 7" xfId="79" xr:uid="{00000000-0005-0000-0000-000039000000}"/>
    <cellStyle name="20% - Ênfase6 2 8" xfId="80" xr:uid="{00000000-0005-0000-0000-00003A000000}"/>
    <cellStyle name="20% - Ênfase6 2 9" xfId="81" xr:uid="{00000000-0005-0000-0000-00003B000000}"/>
    <cellStyle name="40% - Ênfase1 2" xfId="82" xr:uid="{00000000-0005-0000-0000-00003C000000}"/>
    <cellStyle name="40% - Ênfase1 2 10" xfId="83" xr:uid="{00000000-0005-0000-0000-00003D000000}"/>
    <cellStyle name="40% - Ênfase1 2 2" xfId="84" xr:uid="{00000000-0005-0000-0000-00003E000000}"/>
    <cellStyle name="40% - Ênfase1 2 3" xfId="85" xr:uid="{00000000-0005-0000-0000-00003F000000}"/>
    <cellStyle name="40% - Ênfase1 2 4" xfId="86" xr:uid="{00000000-0005-0000-0000-000040000000}"/>
    <cellStyle name="40% - Ênfase1 2 5" xfId="87" xr:uid="{00000000-0005-0000-0000-000041000000}"/>
    <cellStyle name="40% - Ênfase1 2 6" xfId="88" xr:uid="{00000000-0005-0000-0000-000042000000}"/>
    <cellStyle name="40% - Ênfase1 2 7" xfId="89" xr:uid="{00000000-0005-0000-0000-000043000000}"/>
    <cellStyle name="40% - Ênfase1 2 8" xfId="90" xr:uid="{00000000-0005-0000-0000-000044000000}"/>
    <cellStyle name="40% - Ênfase1 2 9" xfId="91" xr:uid="{00000000-0005-0000-0000-000045000000}"/>
    <cellStyle name="40% - Ênfase2 2" xfId="92" xr:uid="{00000000-0005-0000-0000-000046000000}"/>
    <cellStyle name="40% - Ênfase2 2 10" xfId="93" xr:uid="{00000000-0005-0000-0000-000047000000}"/>
    <cellStyle name="40% - Ênfase2 2 2" xfId="94" xr:uid="{00000000-0005-0000-0000-000048000000}"/>
    <cellStyle name="40% - Ênfase2 2 3" xfId="95" xr:uid="{00000000-0005-0000-0000-000049000000}"/>
    <cellStyle name="40% - Ênfase2 2 4" xfId="96" xr:uid="{00000000-0005-0000-0000-00004A000000}"/>
    <cellStyle name="40% - Ênfase2 2 5" xfId="97" xr:uid="{00000000-0005-0000-0000-00004B000000}"/>
    <cellStyle name="40% - Ênfase2 2 6" xfId="98" xr:uid="{00000000-0005-0000-0000-00004C000000}"/>
    <cellStyle name="40% - Ênfase2 2 7" xfId="99" xr:uid="{00000000-0005-0000-0000-00004D000000}"/>
    <cellStyle name="40% - Ênfase2 2 8" xfId="100" xr:uid="{00000000-0005-0000-0000-00004E000000}"/>
    <cellStyle name="40% - Ênfase2 2 9" xfId="101" xr:uid="{00000000-0005-0000-0000-00004F000000}"/>
    <cellStyle name="40% - Ênfase3 2" xfId="102" xr:uid="{00000000-0005-0000-0000-000050000000}"/>
    <cellStyle name="40% - Ênfase3 2 10" xfId="103" xr:uid="{00000000-0005-0000-0000-000051000000}"/>
    <cellStyle name="40% - Ênfase3 2 2" xfId="104" xr:uid="{00000000-0005-0000-0000-000052000000}"/>
    <cellStyle name="40% - Ênfase3 2 3" xfId="105" xr:uid="{00000000-0005-0000-0000-000053000000}"/>
    <cellStyle name="40% - Ênfase3 2 4" xfId="106" xr:uid="{00000000-0005-0000-0000-000054000000}"/>
    <cellStyle name="40% - Ênfase3 2 5" xfId="107" xr:uid="{00000000-0005-0000-0000-000055000000}"/>
    <cellStyle name="40% - Ênfase3 2 6" xfId="108" xr:uid="{00000000-0005-0000-0000-000056000000}"/>
    <cellStyle name="40% - Ênfase3 2 7" xfId="109" xr:uid="{00000000-0005-0000-0000-000057000000}"/>
    <cellStyle name="40% - Ênfase3 2 8" xfId="110" xr:uid="{00000000-0005-0000-0000-000058000000}"/>
    <cellStyle name="40% - Ênfase3 2 9" xfId="111" xr:uid="{00000000-0005-0000-0000-000059000000}"/>
    <cellStyle name="40% - Ênfase4 2" xfId="112" xr:uid="{00000000-0005-0000-0000-00005A000000}"/>
    <cellStyle name="40% - Ênfase4 2 10" xfId="113" xr:uid="{00000000-0005-0000-0000-00005B000000}"/>
    <cellStyle name="40% - Ênfase4 2 2" xfId="114" xr:uid="{00000000-0005-0000-0000-00005C000000}"/>
    <cellStyle name="40% - Ênfase4 2 3" xfId="115" xr:uid="{00000000-0005-0000-0000-00005D000000}"/>
    <cellStyle name="40% - Ênfase4 2 4" xfId="116" xr:uid="{00000000-0005-0000-0000-00005E000000}"/>
    <cellStyle name="40% - Ênfase4 2 5" xfId="117" xr:uid="{00000000-0005-0000-0000-00005F000000}"/>
    <cellStyle name="40% - Ênfase4 2 6" xfId="118" xr:uid="{00000000-0005-0000-0000-000060000000}"/>
    <cellStyle name="40% - Ênfase4 2 7" xfId="119" xr:uid="{00000000-0005-0000-0000-000061000000}"/>
    <cellStyle name="40% - Ênfase4 2 8" xfId="120" xr:uid="{00000000-0005-0000-0000-000062000000}"/>
    <cellStyle name="40% - Ênfase4 2 9" xfId="121" xr:uid="{00000000-0005-0000-0000-000063000000}"/>
    <cellStyle name="40% - Ênfase5 2" xfId="122" xr:uid="{00000000-0005-0000-0000-000064000000}"/>
    <cellStyle name="40% - Ênfase5 2 10" xfId="123" xr:uid="{00000000-0005-0000-0000-000065000000}"/>
    <cellStyle name="40% - Ênfase5 2 2" xfId="124" xr:uid="{00000000-0005-0000-0000-000066000000}"/>
    <cellStyle name="40% - Ênfase5 2 3" xfId="125" xr:uid="{00000000-0005-0000-0000-000067000000}"/>
    <cellStyle name="40% - Ênfase5 2 4" xfId="126" xr:uid="{00000000-0005-0000-0000-000068000000}"/>
    <cellStyle name="40% - Ênfase5 2 5" xfId="127" xr:uid="{00000000-0005-0000-0000-000069000000}"/>
    <cellStyle name="40% - Ênfase5 2 6" xfId="128" xr:uid="{00000000-0005-0000-0000-00006A000000}"/>
    <cellStyle name="40% - Ênfase5 2 7" xfId="129" xr:uid="{00000000-0005-0000-0000-00006B000000}"/>
    <cellStyle name="40% - Ênfase5 2 8" xfId="130" xr:uid="{00000000-0005-0000-0000-00006C000000}"/>
    <cellStyle name="40% - Ênfase5 2 9" xfId="131" xr:uid="{00000000-0005-0000-0000-00006D000000}"/>
    <cellStyle name="40% - Ênfase6 2" xfId="132" xr:uid="{00000000-0005-0000-0000-00006E000000}"/>
    <cellStyle name="40% - Ênfase6 2 10" xfId="133" xr:uid="{00000000-0005-0000-0000-00006F000000}"/>
    <cellStyle name="40% - Ênfase6 2 2" xfId="134" xr:uid="{00000000-0005-0000-0000-000070000000}"/>
    <cellStyle name="40% - Ênfase6 2 3" xfId="135" xr:uid="{00000000-0005-0000-0000-000071000000}"/>
    <cellStyle name="40% - Ênfase6 2 4" xfId="136" xr:uid="{00000000-0005-0000-0000-000072000000}"/>
    <cellStyle name="40% - Ênfase6 2 5" xfId="137" xr:uid="{00000000-0005-0000-0000-000073000000}"/>
    <cellStyle name="40% - Ênfase6 2 6" xfId="138" xr:uid="{00000000-0005-0000-0000-000074000000}"/>
    <cellStyle name="40% - Ênfase6 2 7" xfId="139" xr:uid="{00000000-0005-0000-0000-000075000000}"/>
    <cellStyle name="40% - Ênfase6 2 8" xfId="140" xr:uid="{00000000-0005-0000-0000-000076000000}"/>
    <cellStyle name="40% - Ênfase6 2 9" xfId="141" xr:uid="{00000000-0005-0000-0000-000077000000}"/>
    <cellStyle name="60% - Ênfase1 2" xfId="142" xr:uid="{00000000-0005-0000-0000-000078000000}"/>
    <cellStyle name="60% - Ênfase1 2 10" xfId="143" xr:uid="{00000000-0005-0000-0000-000079000000}"/>
    <cellStyle name="60% - Ênfase1 2 2" xfId="144" xr:uid="{00000000-0005-0000-0000-00007A000000}"/>
    <cellStyle name="60% - Ênfase1 2 3" xfId="145" xr:uid="{00000000-0005-0000-0000-00007B000000}"/>
    <cellStyle name="60% - Ênfase1 2 4" xfId="146" xr:uid="{00000000-0005-0000-0000-00007C000000}"/>
    <cellStyle name="60% - Ênfase1 2 5" xfId="147" xr:uid="{00000000-0005-0000-0000-00007D000000}"/>
    <cellStyle name="60% - Ênfase1 2 6" xfId="148" xr:uid="{00000000-0005-0000-0000-00007E000000}"/>
    <cellStyle name="60% - Ênfase1 2 7" xfId="149" xr:uid="{00000000-0005-0000-0000-00007F000000}"/>
    <cellStyle name="60% - Ênfase1 2 8" xfId="150" xr:uid="{00000000-0005-0000-0000-000080000000}"/>
    <cellStyle name="60% - Ênfase1 2 9" xfId="151" xr:uid="{00000000-0005-0000-0000-000081000000}"/>
    <cellStyle name="60% - Ênfase2 2" xfId="152" xr:uid="{00000000-0005-0000-0000-000082000000}"/>
    <cellStyle name="60% - Ênfase2 2 10" xfId="153" xr:uid="{00000000-0005-0000-0000-000083000000}"/>
    <cellStyle name="60% - Ênfase2 2 2" xfId="154" xr:uid="{00000000-0005-0000-0000-000084000000}"/>
    <cellStyle name="60% - Ênfase2 2 3" xfId="155" xr:uid="{00000000-0005-0000-0000-000085000000}"/>
    <cellStyle name="60% - Ênfase2 2 4" xfId="156" xr:uid="{00000000-0005-0000-0000-000086000000}"/>
    <cellStyle name="60% - Ênfase2 2 5" xfId="157" xr:uid="{00000000-0005-0000-0000-000087000000}"/>
    <cellStyle name="60% - Ênfase2 2 6" xfId="158" xr:uid="{00000000-0005-0000-0000-000088000000}"/>
    <cellStyle name="60% - Ênfase2 2 7" xfId="159" xr:uid="{00000000-0005-0000-0000-000089000000}"/>
    <cellStyle name="60% - Ênfase2 2 8" xfId="160" xr:uid="{00000000-0005-0000-0000-00008A000000}"/>
    <cellStyle name="60% - Ênfase2 2 9" xfId="161" xr:uid="{00000000-0005-0000-0000-00008B000000}"/>
    <cellStyle name="60% - Ênfase3 2" xfId="162" xr:uid="{00000000-0005-0000-0000-00008C000000}"/>
    <cellStyle name="60% - Ênfase3 2 10" xfId="163" xr:uid="{00000000-0005-0000-0000-00008D000000}"/>
    <cellStyle name="60% - Ênfase3 2 2" xfId="164" xr:uid="{00000000-0005-0000-0000-00008E000000}"/>
    <cellStyle name="60% - Ênfase3 2 3" xfId="165" xr:uid="{00000000-0005-0000-0000-00008F000000}"/>
    <cellStyle name="60% - Ênfase3 2 4" xfId="166" xr:uid="{00000000-0005-0000-0000-000090000000}"/>
    <cellStyle name="60% - Ênfase3 2 5" xfId="167" xr:uid="{00000000-0005-0000-0000-000091000000}"/>
    <cellStyle name="60% - Ênfase3 2 6" xfId="168" xr:uid="{00000000-0005-0000-0000-000092000000}"/>
    <cellStyle name="60% - Ênfase3 2 7" xfId="169" xr:uid="{00000000-0005-0000-0000-000093000000}"/>
    <cellStyle name="60% - Ênfase3 2 8" xfId="170" xr:uid="{00000000-0005-0000-0000-000094000000}"/>
    <cellStyle name="60% - Ênfase3 2 9" xfId="171" xr:uid="{00000000-0005-0000-0000-000095000000}"/>
    <cellStyle name="60% - Ênfase4 2" xfId="172" xr:uid="{00000000-0005-0000-0000-000096000000}"/>
    <cellStyle name="60% - Ênfase4 2 10" xfId="173" xr:uid="{00000000-0005-0000-0000-000097000000}"/>
    <cellStyle name="60% - Ênfase4 2 2" xfId="174" xr:uid="{00000000-0005-0000-0000-000098000000}"/>
    <cellStyle name="60% - Ênfase4 2 3" xfId="175" xr:uid="{00000000-0005-0000-0000-000099000000}"/>
    <cellStyle name="60% - Ênfase4 2 4" xfId="176" xr:uid="{00000000-0005-0000-0000-00009A000000}"/>
    <cellStyle name="60% - Ênfase4 2 5" xfId="177" xr:uid="{00000000-0005-0000-0000-00009B000000}"/>
    <cellStyle name="60% - Ênfase4 2 6" xfId="178" xr:uid="{00000000-0005-0000-0000-00009C000000}"/>
    <cellStyle name="60% - Ênfase4 2 7" xfId="179" xr:uid="{00000000-0005-0000-0000-00009D000000}"/>
    <cellStyle name="60% - Ênfase4 2 8" xfId="180" xr:uid="{00000000-0005-0000-0000-00009E000000}"/>
    <cellStyle name="60% - Ênfase4 2 9" xfId="181" xr:uid="{00000000-0005-0000-0000-00009F000000}"/>
    <cellStyle name="60% - Ênfase5 2" xfId="182" xr:uid="{00000000-0005-0000-0000-0000A0000000}"/>
    <cellStyle name="60% - Ênfase5 2 10" xfId="183" xr:uid="{00000000-0005-0000-0000-0000A1000000}"/>
    <cellStyle name="60% - Ênfase5 2 2" xfId="184" xr:uid="{00000000-0005-0000-0000-0000A2000000}"/>
    <cellStyle name="60% - Ênfase5 2 3" xfId="185" xr:uid="{00000000-0005-0000-0000-0000A3000000}"/>
    <cellStyle name="60% - Ênfase5 2 4" xfId="186" xr:uid="{00000000-0005-0000-0000-0000A4000000}"/>
    <cellStyle name="60% - Ênfase5 2 5" xfId="187" xr:uid="{00000000-0005-0000-0000-0000A5000000}"/>
    <cellStyle name="60% - Ênfase5 2 6" xfId="188" xr:uid="{00000000-0005-0000-0000-0000A6000000}"/>
    <cellStyle name="60% - Ênfase5 2 7" xfId="189" xr:uid="{00000000-0005-0000-0000-0000A7000000}"/>
    <cellStyle name="60% - Ênfase5 2 8" xfId="190" xr:uid="{00000000-0005-0000-0000-0000A8000000}"/>
    <cellStyle name="60% - Ênfase5 2 9" xfId="191" xr:uid="{00000000-0005-0000-0000-0000A9000000}"/>
    <cellStyle name="60% - Ênfase6 2" xfId="192" xr:uid="{00000000-0005-0000-0000-0000AA000000}"/>
    <cellStyle name="60% - Ênfase6 2 10" xfId="193" xr:uid="{00000000-0005-0000-0000-0000AB000000}"/>
    <cellStyle name="60% - Ênfase6 2 2" xfId="194" xr:uid="{00000000-0005-0000-0000-0000AC000000}"/>
    <cellStyle name="60% - Ênfase6 2 3" xfId="195" xr:uid="{00000000-0005-0000-0000-0000AD000000}"/>
    <cellStyle name="60% - Ênfase6 2 4" xfId="196" xr:uid="{00000000-0005-0000-0000-0000AE000000}"/>
    <cellStyle name="60% - Ênfase6 2 5" xfId="197" xr:uid="{00000000-0005-0000-0000-0000AF000000}"/>
    <cellStyle name="60% - Ênfase6 2 6" xfId="198" xr:uid="{00000000-0005-0000-0000-0000B0000000}"/>
    <cellStyle name="60% - Ênfase6 2 7" xfId="199" xr:uid="{00000000-0005-0000-0000-0000B1000000}"/>
    <cellStyle name="60% - Ênfase6 2 8" xfId="200" xr:uid="{00000000-0005-0000-0000-0000B2000000}"/>
    <cellStyle name="60% - Ênfase6 2 9" xfId="201" xr:uid="{00000000-0005-0000-0000-0000B3000000}"/>
    <cellStyle name="Bom 2" xfId="202" xr:uid="{00000000-0005-0000-0000-0000B4000000}"/>
    <cellStyle name="Bom 2 10" xfId="203" xr:uid="{00000000-0005-0000-0000-0000B5000000}"/>
    <cellStyle name="Bom 2 2" xfId="204" xr:uid="{00000000-0005-0000-0000-0000B6000000}"/>
    <cellStyle name="Bom 2 3" xfId="205" xr:uid="{00000000-0005-0000-0000-0000B7000000}"/>
    <cellStyle name="Bom 2 4" xfId="206" xr:uid="{00000000-0005-0000-0000-0000B8000000}"/>
    <cellStyle name="Bom 2 5" xfId="207" xr:uid="{00000000-0005-0000-0000-0000B9000000}"/>
    <cellStyle name="Bom 2 6" xfId="208" xr:uid="{00000000-0005-0000-0000-0000BA000000}"/>
    <cellStyle name="Bom 2 7" xfId="209" xr:uid="{00000000-0005-0000-0000-0000BB000000}"/>
    <cellStyle name="Bom 2 8" xfId="210" xr:uid="{00000000-0005-0000-0000-0000BC000000}"/>
    <cellStyle name="Bom 2 9" xfId="211" xr:uid="{00000000-0005-0000-0000-0000BD000000}"/>
    <cellStyle name="Cálculo 2" xfId="212" xr:uid="{00000000-0005-0000-0000-0000BE000000}"/>
    <cellStyle name="Cálculo 2 10" xfId="213" xr:uid="{00000000-0005-0000-0000-0000BF000000}"/>
    <cellStyle name="Cálculo 2 2" xfId="214" xr:uid="{00000000-0005-0000-0000-0000C0000000}"/>
    <cellStyle name="Cálculo 2 3" xfId="215" xr:uid="{00000000-0005-0000-0000-0000C1000000}"/>
    <cellStyle name="Cálculo 2 4" xfId="216" xr:uid="{00000000-0005-0000-0000-0000C2000000}"/>
    <cellStyle name="Cálculo 2 5" xfId="217" xr:uid="{00000000-0005-0000-0000-0000C3000000}"/>
    <cellStyle name="Cálculo 2 6" xfId="218" xr:uid="{00000000-0005-0000-0000-0000C4000000}"/>
    <cellStyle name="Cálculo 2 7" xfId="219" xr:uid="{00000000-0005-0000-0000-0000C5000000}"/>
    <cellStyle name="Cálculo 2 8" xfId="220" xr:uid="{00000000-0005-0000-0000-0000C6000000}"/>
    <cellStyle name="Cálculo 2 9" xfId="221" xr:uid="{00000000-0005-0000-0000-0000C7000000}"/>
    <cellStyle name="Célula de Verificação 2" xfId="222" xr:uid="{00000000-0005-0000-0000-0000C8000000}"/>
    <cellStyle name="Célula de Verificação 2 10" xfId="223" xr:uid="{00000000-0005-0000-0000-0000C9000000}"/>
    <cellStyle name="Célula de Verificação 2 2" xfId="224" xr:uid="{00000000-0005-0000-0000-0000CA000000}"/>
    <cellStyle name="Célula de Verificação 2 3" xfId="225" xr:uid="{00000000-0005-0000-0000-0000CB000000}"/>
    <cellStyle name="Célula de Verificação 2 4" xfId="226" xr:uid="{00000000-0005-0000-0000-0000CC000000}"/>
    <cellStyle name="Célula de Verificação 2 5" xfId="227" xr:uid="{00000000-0005-0000-0000-0000CD000000}"/>
    <cellStyle name="Célula de Verificação 2 6" xfId="228" xr:uid="{00000000-0005-0000-0000-0000CE000000}"/>
    <cellStyle name="Célula de Verificação 2 7" xfId="229" xr:uid="{00000000-0005-0000-0000-0000CF000000}"/>
    <cellStyle name="Célula de Verificação 2 8" xfId="230" xr:uid="{00000000-0005-0000-0000-0000D0000000}"/>
    <cellStyle name="Célula de Verificação 2 9" xfId="231" xr:uid="{00000000-0005-0000-0000-0000D1000000}"/>
    <cellStyle name="Célula Vinculada 2" xfId="232" xr:uid="{00000000-0005-0000-0000-0000D2000000}"/>
    <cellStyle name="Ênfase1 2" xfId="233" xr:uid="{00000000-0005-0000-0000-0000D3000000}"/>
    <cellStyle name="Ênfase1 2 10" xfId="234" xr:uid="{00000000-0005-0000-0000-0000D4000000}"/>
    <cellStyle name="Ênfase1 2 2" xfId="235" xr:uid="{00000000-0005-0000-0000-0000D5000000}"/>
    <cellStyle name="Ênfase1 2 3" xfId="236" xr:uid="{00000000-0005-0000-0000-0000D6000000}"/>
    <cellStyle name="Ênfase1 2 4" xfId="237" xr:uid="{00000000-0005-0000-0000-0000D7000000}"/>
    <cellStyle name="Ênfase1 2 5" xfId="238" xr:uid="{00000000-0005-0000-0000-0000D8000000}"/>
    <cellStyle name="Ênfase1 2 6" xfId="239" xr:uid="{00000000-0005-0000-0000-0000D9000000}"/>
    <cellStyle name="Ênfase1 2 7" xfId="240" xr:uid="{00000000-0005-0000-0000-0000DA000000}"/>
    <cellStyle name="Ênfase1 2 8" xfId="241" xr:uid="{00000000-0005-0000-0000-0000DB000000}"/>
    <cellStyle name="Ênfase1 2 9" xfId="242" xr:uid="{00000000-0005-0000-0000-0000DC000000}"/>
    <cellStyle name="Ênfase2 2" xfId="243" xr:uid="{00000000-0005-0000-0000-0000DD000000}"/>
    <cellStyle name="Ênfase2 2 10" xfId="244" xr:uid="{00000000-0005-0000-0000-0000DE000000}"/>
    <cellStyle name="Ênfase2 2 2" xfId="245" xr:uid="{00000000-0005-0000-0000-0000DF000000}"/>
    <cellStyle name="Ênfase2 2 3" xfId="246" xr:uid="{00000000-0005-0000-0000-0000E0000000}"/>
    <cellStyle name="Ênfase2 2 4" xfId="247" xr:uid="{00000000-0005-0000-0000-0000E1000000}"/>
    <cellStyle name="Ênfase2 2 5" xfId="248" xr:uid="{00000000-0005-0000-0000-0000E2000000}"/>
    <cellStyle name="Ênfase2 2 6" xfId="249" xr:uid="{00000000-0005-0000-0000-0000E3000000}"/>
    <cellStyle name="Ênfase2 2 7" xfId="250" xr:uid="{00000000-0005-0000-0000-0000E4000000}"/>
    <cellStyle name="Ênfase2 2 8" xfId="251" xr:uid="{00000000-0005-0000-0000-0000E5000000}"/>
    <cellStyle name="Ênfase2 2 9" xfId="252" xr:uid="{00000000-0005-0000-0000-0000E6000000}"/>
    <cellStyle name="Ênfase3 2" xfId="253" xr:uid="{00000000-0005-0000-0000-0000E7000000}"/>
    <cellStyle name="Ênfase3 2 10" xfId="254" xr:uid="{00000000-0005-0000-0000-0000E8000000}"/>
    <cellStyle name="Ênfase3 2 2" xfId="255" xr:uid="{00000000-0005-0000-0000-0000E9000000}"/>
    <cellStyle name="Ênfase3 2 3" xfId="256" xr:uid="{00000000-0005-0000-0000-0000EA000000}"/>
    <cellStyle name="Ênfase3 2 4" xfId="257" xr:uid="{00000000-0005-0000-0000-0000EB000000}"/>
    <cellStyle name="Ênfase3 2 5" xfId="258" xr:uid="{00000000-0005-0000-0000-0000EC000000}"/>
    <cellStyle name="Ênfase3 2 6" xfId="259" xr:uid="{00000000-0005-0000-0000-0000ED000000}"/>
    <cellStyle name="Ênfase3 2 7" xfId="260" xr:uid="{00000000-0005-0000-0000-0000EE000000}"/>
    <cellStyle name="Ênfase3 2 8" xfId="261" xr:uid="{00000000-0005-0000-0000-0000EF000000}"/>
    <cellStyle name="Ênfase3 2 9" xfId="262" xr:uid="{00000000-0005-0000-0000-0000F0000000}"/>
    <cellStyle name="Ênfase4 2" xfId="263" xr:uid="{00000000-0005-0000-0000-0000F1000000}"/>
    <cellStyle name="Ênfase4 2 10" xfId="264" xr:uid="{00000000-0005-0000-0000-0000F2000000}"/>
    <cellStyle name="Ênfase4 2 2" xfId="265" xr:uid="{00000000-0005-0000-0000-0000F3000000}"/>
    <cellStyle name="Ênfase4 2 3" xfId="266" xr:uid="{00000000-0005-0000-0000-0000F4000000}"/>
    <cellStyle name="Ênfase4 2 4" xfId="267" xr:uid="{00000000-0005-0000-0000-0000F5000000}"/>
    <cellStyle name="Ênfase4 2 5" xfId="268" xr:uid="{00000000-0005-0000-0000-0000F6000000}"/>
    <cellStyle name="Ênfase4 2 6" xfId="269" xr:uid="{00000000-0005-0000-0000-0000F7000000}"/>
    <cellStyle name="Ênfase4 2 7" xfId="270" xr:uid="{00000000-0005-0000-0000-0000F8000000}"/>
    <cellStyle name="Ênfase4 2 8" xfId="271" xr:uid="{00000000-0005-0000-0000-0000F9000000}"/>
    <cellStyle name="Ênfase4 2 9" xfId="272" xr:uid="{00000000-0005-0000-0000-0000FA000000}"/>
    <cellStyle name="Ênfase5 2" xfId="273" xr:uid="{00000000-0005-0000-0000-0000FB000000}"/>
    <cellStyle name="Ênfase5 2 10" xfId="274" xr:uid="{00000000-0005-0000-0000-0000FC000000}"/>
    <cellStyle name="Ênfase5 2 2" xfId="275" xr:uid="{00000000-0005-0000-0000-0000FD000000}"/>
    <cellStyle name="Ênfase5 2 3" xfId="276" xr:uid="{00000000-0005-0000-0000-0000FE000000}"/>
    <cellStyle name="Ênfase5 2 4" xfId="277" xr:uid="{00000000-0005-0000-0000-0000FF000000}"/>
    <cellStyle name="Ênfase5 2 5" xfId="278" xr:uid="{00000000-0005-0000-0000-000000010000}"/>
    <cellStyle name="Ênfase5 2 6" xfId="279" xr:uid="{00000000-0005-0000-0000-000001010000}"/>
    <cellStyle name="Ênfase5 2 7" xfId="280" xr:uid="{00000000-0005-0000-0000-000002010000}"/>
    <cellStyle name="Ênfase5 2 8" xfId="281" xr:uid="{00000000-0005-0000-0000-000003010000}"/>
    <cellStyle name="Ênfase5 2 9" xfId="282" xr:uid="{00000000-0005-0000-0000-000004010000}"/>
    <cellStyle name="Ênfase6 2" xfId="283" xr:uid="{00000000-0005-0000-0000-000005010000}"/>
    <cellStyle name="Ênfase6 2 10" xfId="284" xr:uid="{00000000-0005-0000-0000-000006010000}"/>
    <cellStyle name="Ênfase6 2 2" xfId="285" xr:uid="{00000000-0005-0000-0000-000007010000}"/>
    <cellStyle name="Ênfase6 2 3" xfId="286" xr:uid="{00000000-0005-0000-0000-000008010000}"/>
    <cellStyle name="Ênfase6 2 4" xfId="287" xr:uid="{00000000-0005-0000-0000-000009010000}"/>
    <cellStyle name="Ênfase6 2 5" xfId="288" xr:uid="{00000000-0005-0000-0000-00000A010000}"/>
    <cellStyle name="Ênfase6 2 6" xfId="289" xr:uid="{00000000-0005-0000-0000-00000B010000}"/>
    <cellStyle name="Ênfase6 2 7" xfId="290" xr:uid="{00000000-0005-0000-0000-00000C010000}"/>
    <cellStyle name="Ênfase6 2 8" xfId="291" xr:uid="{00000000-0005-0000-0000-00000D010000}"/>
    <cellStyle name="Ênfase6 2 9" xfId="292" xr:uid="{00000000-0005-0000-0000-00000E010000}"/>
    <cellStyle name="Entrada 2" xfId="293" xr:uid="{00000000-0005-0000-0000-00000F010000}"/>
    <cellStyle name="Entrada 2 10" xfId="294" xr:uid="{00000000-0005-0000-0000-000010010000}"/>
    <cellStyle name="Entrada 2 2" xfId="295" xr:uid="{00000000-0005-0000-0000-000011010000}"/>
    <cellStyle name="Entrada 2 3" xfId="296" xr:uid="{00000000-0005-0000-0000-000012010000}"/>
    <cellStyle name="Entrada 2 4" xfId="297" xr:uid="{00000000-0005-0000-0000-000013010000}"/>
    <cellStyle name="Entrada 2 5" xfId="298" xr:uid="{00000000-0005-0000-0000-000014010000}"/>
    <cellStyle name="Entrada 2 6" xfId="299" xr:uid="{00000000-0005-0000-0000-000015010000}"/>
    <cellStyle name="Entrada 2 7" xfId="300" xr:uid="{00000000-0005-0000-0000-000016010000}"/>
    <cellStyle name="Entrada 2 8" xfId="301" xr:uid="{00000000-0005-0000-0000-000017010000}"/>
    <cellStyle name="Entrada 2 9" xfId="302" xr:uid="{00000000-0005-0000-0000-000018010000}"/>
    <cellStyle name="Incorreto 2" xfId="303" xr:uid="{00000000-0005-0000-0000-000019010000}"/>
    <cellStyle name="Incorreto 2 10" xfId="304" xr:uid="{00000000-0005-0000-0000-00001A010000}"/>
    <cellStyle name="Incorreto 2 2" xfId="305" xr:uid="{00000000-0005-0000-0000-00001B010000}"/>
    <cellStyle name="Incorreto 2 3" xfId="306" xr:uid="{00000000-0005-0000-0000-00001C010000}"/>
    <cellStyle name="Incorreto 2 4" xfId="307" xr:uid="{00000000-0005-0000-0000-00001D010000}"/>
    <cellStyle name="Incorreto 2 5" xfId="308" xr:uid="{00000000-0005-0000-0000-00001E010000}"/>
    <cellStyle name="Incorreto 2 6" xfId="309" xr:uid="{00000000-0005-0000-0000-00001F010000}"/>
    <cellStyle name="Incorreto 2 7" xfId="310" xr:uid="{00000000-0005-0000-0000-000020010000}"/>
    <cellStyle name="Incorreto 2 8" xfId="311" xr:uid="{00000000-0005-0000-0000-000021010000}"/>
    <cellStyle name="Incorreto 2 9" xfId="312" xr:uid="{00000000-0005-0000-0000-000022010000}"/>
    <cellStyle name="Moeda" xfId="570" builtinId="4"/>
    <cellStyle name="Moeda 2" xfId="6" xr:uid="{00000000-0005-0000-0000-000024010000}"/>
    <cellStyle name="Moeda 2 10" xfId="313" xr:uid="{00000000-0005-0000-0000-000025010000}"/>
    <cellStyle name="Moeda 2 11" xfId="314" xr:uid="{00000000-0005-0000-0000-000026010000}"/>
    <cellStyle name="Moeda 2 12" xfId="315" xr:uid="{00000000-0005-0000-0000-000027010000}"/>
    <cellStyle name="Moeda 2 13" xfId="316" xr:uid="{00000000-0005-0000-0000-000028010000}"/>
    <cellStyle name="Moeda 2 2" xfId="317" xr:uid="{00000000-0005-0000-0000-000029010000}"/>
    <cellStyle name="Moeda 2 3" xfId="318" xr:uid="{00000000-0005-0000-0000-00002A010000}"/>
    <cellStyle name="Moeda 2 4" xfId="319" xr:uid="{00000000-0005-0000-0000-00002B010000}"/>
    <cellStyle name="Moeda 2 5" xfId="320" xr:uid="{00000000-0005-0000-0000-00002C010000}"/>
    <cellStyle name="Moeda 2 6" xfId="321" xr:uid="{00000000-0005-0000-0000-00002D010000}"/>
    <cellStyle name="Moeda 2 7" xfId="322" xr:uid="{00000000-0005-0000-0000-00002E010000}"/>
    <cellStyle name="Moeda 2 8" xfId="323" xr:uid="{00000000-0005-0000-0000-00002F010000}"/>
    <cellStyle name="Moeda 2 9" xfId="324" xr:uid="{00000000-0005-0000-0000-000030010000}"/>
    <cellStyle name="Moeda 3" xfId="20" xr:uid="{00000000-0005-0000-0000-000031010000}"/>
    <cellStyle name="Moeda 3 2" xfId="521" xr:uid="{00000000-0005-0000-0000-000032010000}"/>
    <cellStyle name="Moeda 3 2 2" xfId="635" xr:uid="{00000000-0005-0000-0000-000033010000}"/>
    <cellStyle name="Moeda 3 3" xfId="531" xr:uid="{00000000-0005-0000-0000-000034010000}"/>
    <cellStyle name="Moeda 3 3 2" xfId="643" xr:uid="{00000000-0005-0000-0000-000035010000}"/>
    <cellStyle name="Moeda 3 4" xfId="539" xr:uid="{00000000-0005-0000-0000-000036010000}"/>
    <cellStyle name="Moeda 3 4 2" xfId="651" xr:uid="{00000000-0005-0000-0000-000037010000}"/>
    <cellStyle name="Moeda 3 5" xfId="626" xr:uid="{00000000-0005-0000-0000-000038010000}"/>
    <cellStyle name="Moeda 4" xfId="516" xr:uid="{00000000-0005-0000-0000-000039010000}"/>
    <cellStyle name="Moeda 4 2" xfId="550" xr:uid="{00000000-0005-0000-0000-00003A010000}"/>
    <cellStyle name="Moeda 4 2 2" xfId="603" xr:uid="{00000000-0005-0000-0000-00003B010000}"/>
    <cellStyle name="Moeda 4 3" xfId="577" xr:uid="{00000000-0005-0000-0000-00003C010000}"/>
    <cellStyle name="Moeda 5" xfId="662" xr:uid="{45D06124-9254-45DC-BC0D-B4F349071EF7}"/>
    <cellStyle name="Moeda_Plan1 2" xfId="4" xr:uid="{00000000-0005-0000-0000-00003D010000}"/>
    <cellStyle name="Neutra 2" xfId="325" xr:uid="{00000000-0005-0000-0000-00003E010000}"/>
    <cellStyle name="Neutra 2 10" xfId="326" xr:uid="{00000000-0005-0000-0000-00003F010000}"/>
    <cellStyle name="Neutra 2 2" xfId="327" xr:uid="{00000000-0005-0000-0000-000040010000}"/>
    <cellStyle name="Neutra 2 3" xfId="328" xr:uid="{00000000-0005-0000-0000-000041010000}"/>
    <cellStyle name="Neutra 2 4" xfId="329" xr:uid="{00000000-0005-0000-0000-000042010000}"/>
    <cellStyle name="Neutra 2 5" xfId="330" xr:uid="{00000000-0005-0000-0000-000043010000}"/>
    <cellStyle name="Neutra 2 6" xfId="331" xr:uid="{00000000-0005-0000-0000-000044010000}"/>
    <cellStyle name="Neutra 2 7" xfId="332" xr:uid="{00000000-0005-0000-0000-000045010000}"/>
    <cellStyle name="Neutra 2 8" xfId="333" xr:uid="{00000000-0005-0000-0000-000046010000}"/>
    <cellStyle name="Neutra 2 9" xfId="334" xr:uid="{00000000-0005-0000-0000-000047010000}"/>
    <cellStyle name="Normal" xfId="0" builtinId="0"/>
    <cellStyle name="Normal 10" xfId="335" xr:uid="{00000000-0005-0000-0000-000049010000}"/>
    <cellStyle name="Normal 100" xfId="336" xr:uid="{00000000-0005-0000-0000-00004A010000}"/>
    <cellStyle name="Normal 101" xfId="337" xr:uid="{00000000-0005-0000-0000-00004B010000}"/>
    <cellStyle name="Normal 102" xfId="338" xr:uid="{00000000-0005-0000-0000-00004C010000}"/>
    <cellStyle name="Normal 103" xfId="339" xr:uid="{00000000-0005-0000-0000-00004D010000}"/>
    <cellStyle name="Normal 11" xfId="340" xr:uid="{00000000-0005-0000-0000-00004E010000}"/>
    <cellStyle name="Normal 12" xfId="341" xr:uid="{00000000-0005-0000-0000-00004F010000}"/>
    <cellStyle name="Normal 13" xfId="342" xr:uid="{00000000-0005-0000-0000-000050010000}"/>
    <cellStyle name="Normal 14" xfId="343" xr:uid="{00000000-0005-0000-0000-000051010000}"/>
    <cellStyle name="Normal 15" xfId="344" xr:uid="{00000000-0005-0000-0000-000052010000}"/>
    <cellStyle name="Normal 16" xfId="345" xr:uid="{00000000-0005-0000-0000-000053010000}"/>
    <cellStyle name="Normal 17" xfId="346" xr:uid="{00000000-0005-0000-0000-000054010000}"/>
    <cellStyle name="Normal 18" xfId="347" xr:uid="{00000000-0005-0000-0000-000055010000}"/>
    <cellStyle name="Normal 19" xfId="348" xr:uid="{00000000-0005-0000-0000-000056010000}"/>
    <cellStyle name="Normal 2" xfId="10" xr:uid="{00000000-0005-0000-0000-000057010000}"/>
    <cellStyle name="Normal 2 10" xfId="349" xr:uid="{00000000-0005-0000-0000-000058010000}"/>
    <cellStyle name="Normal 2 11" xfId="350" xr:uid="{00000000-0005-0000-0000-000059010000}"/>
    <cellStyle name="Normal 2 12" xfId="501" xr:uid="{00000000-0005-0000-0000-00005A010000}"/>
    <cellStyle name="Normal 2 2" xfId="13" xr:uid="{00000000-0005-0000-0000-00005B010000}"/>
    <cellStyle name="Normal 2 2 2" xfId="2" xr:uid="{00000000-0005-0000-0000-00005C010000}"/>
    <cellStyle name="Normal 2 3" xfId="18" xr:uid="{00000000-0005-0000-0000-00005D010000}"/>
    <cellStyle name="Normal 2 4" xfId="351" xr:uid="{00000000-0005-0000-0000-00005E010000}"/>
    <cellStyle name="Normal 2 5" xfId="352" xr:uid="{00000000-0005-0000-0000-00005F010000}"/>
    <cellStyle name="Normal 2 6" xfId="353" xr:uid="{00000000-0005-0000-0000-000060010000}"/>
    <cellStyle name="Normal 2 7" xfId="354" xr:uid="{00000000-0005-0000-0000-000061010000}"/>
    <cellStyle name="Normal 2 8" xfId="355" xr:uid="{00000000-0005-0000-0000-000062010000}"/>
    <cellStyle name="Normal 2 9" xfId="356" xr:uid="{00000000-0005-0000-0000-000063010000}"/>
    <cellStyle name="Normal 20" xfId="357" xr:uid="{00000000-0005-0000-0000-000064010000}"/>
    <cellStyle name="Normal 21" xfId="358" xr:uid="{00000000-0005-0000-0000-000065010000}"/>
    <cellStyle name="Normal 22" xfId="359" xr:uid="{00000000-0005-0000-0000-000066010000}"/>
    <cellStyle name="Normal 23" xfId="360" xr:uid="{00000000-0005-0000-0000-000067010000}"/>
    <cellStyle name="Normal 24" xfId="361" xr:uid="{00000000-0005-0000-0000-000068010000}"/>
    <cellStyle name="Normal 25" xfId="362" xr:uid="{00000000-0005-0000-0000-000069010000}"/>
    <cellStyle name="Normal 26" xfId="363" xr:uid="{00000000-0005-0000-0000-00006A010000}"/>
    <cellStyle name="Normal 27" xfId="364" xr:uid="{00000000-0005-0000-0000-00006B010000}"/>
    <cellStyle name="Normal 28" xfId="365" xr:uid="{00000000-0005-0000-0000-00006C010000}"/>
    <cellStyle name="Normal 29" xfId="366" xr:uid="{00000000-0005-0000-0000-00006D010000}"/>
    <cellStyle name="Normal 3" xfId="11" xr:uid="{00000000-0005-0000-0000-00006E010000}"/>
    <cellStyle name="Normal 30" xfId="367" xr:uid="{00000000-0005-0000-0000-00006F010000}"/>
    <cellStyle name="Normal 31" xfId="368" xr:uid="{00000000-0005-0000-0000-000070010000}"/>
    <cellStyle name="Normal 32" xfId="369" xr:uid="{00000000-0005-0000-0000-000071010000}"/>
    <cellStyle name="Normal 33" xfId="370" xr:uid="{00000000-0005-0000-0000-000072010000}"/>
    <cellStyle name="Normal 34" xfId="371" xr:uid="{00000000-0005-0000-0000-000073010000}"/>
    <cellStyle name="Normal 35" xfId="372" xr:uid="{00000000-0005-0000-0000-000074010000}"/>
    <cellStyle name="Normal 36" xfId="373" xr:uid="{00000000-0005-0000-0000-000075010000}"/>
    <cellStyle name="Normal 37" xfId="374" xr:uid="{00000000-0005-0000-0000-000076010000}"/>
    <cellStyle name="Normal 38" xfId="375" xr:uid="{00000000-0005-0000-0000-000077010000}"/>
    <cellStyle name="Normal 39" xfId="376" xr:uid="{00000000-0005-0000-0000-000078010000}"/>
    <cellStyle name="Normal 4" xfId="17" xr:uid="{00000000-0005-0000-0000-000079010000}"/>
    <cellStyle name="Normal 40" xfId="377" xr:uid="{00000000-0005-0000-0000-00007A010000}"/>
    <cellStyle name="Normal 41" xfId="378" xr:uid="{00000000-0005-0000-0000-00007B010000}"/>
    <cellStyle name="Normal 42" xfId="379" xr:uid="{00000000-0005-0000-0000-00007C010000}"/>
    <cellStyle name="Normal 43" xfId="380" xr:uid="{00000000-0005-0000-0000-00007D010000}"/>
    <cellStyle name="Normal 44" xfId="381" xr:uid="{00000000-0005-0000-0000-00007E010000}"/>
    <cellStyle name="Normal 45" xfId="382" xr:uid="{00000000-0005-0000-0000-00007F010000}"/>
    <cellStyle name="Normal 46" xfId="383" xr:uid="{00000000-0005-0000-0000-000080010000}"/>
    <cellStyle name="Normal 47" xfId="384" xr:uid="{00000000-0005-0000-0000-000081010000}"/>
    <cellStyle name="Normal 48" xfId="385" xr:uid="{00000000-0005-0000-0000-000082010000}"/>
    <cellStyle name="Normal 49" xfId="386" xr:uid="{00000000-0005-0000-0000-000083010000}"/>
    <cellStyle name="Normal 5" xfId="12" xr:uid="{00000000-0005-0000-0000-000084010000}"/>
    <cellStyle name="Normal 50" xfId="387" xr:uid="{00000000-0005-0000-0000-000085010000}"/>
    <cellStyle name="Normal 51" xfId="388" xr:uid="{00000000-0005-0000-0000-000086010000}"/>
    <cellStyle name="Normal 52" xfId="389" xr:uid="{00000000-0005-0000-0000-000087010000}"/>
    <cellStyle name="Normal 53" xfId="390" xr:uid="{00000000-0005-0000-0000-000088010000}"/>
    <cellStyle name="Normal 54" xfId="391" xr:uid="{00000000-0005-0000-0000-000089010000}"/>
    <cellStyle name="Normal 55" xfId="392" xr:uid="{00000000-0005-0000-0000-00008A010000}"/>
    <cellStyle name="Normal 56" xfId="393" xr:uid="{00000000-0005-0000-0000-00008B010000}"/>
    <cellStyle name="Normal 57" xfId="394" xr:uid="{00000000-0005-0000-0000-00008C010000}"/>
    <cellStyle name="Normal 58" xfId="395" xr:uid="{00000000-0005-0000-0000-00008D010000}"/>
    <cellStyle name="Normal 59" xfId="396" xr:uid="{00000000-0005-0000-0000-00008E010000}"/>
    <cellStyle name="Normal 6" xfId="19" xr:uid="{00000000-0005-0000-0000-00008F010000}"/>
    <cellStyle name="Normal 6 10" xfId="397" xr:uid="{00000000-0005-0000-0000-000090010000}"/>
    <cellStyle name="Normal 6 2" xfId="398" xr:uid="{00000000-0005-0000-0000-000091010000}"/>
    <cellStyle name="Normal 6 3" xfId="399" xr:uid="{00000000-0005-0000-0000-000092010000}"/>
    <cellStyle name="Normal 6 4" xfId="400" xr:uid="{00000000-0005-0000-0000-000093010000}"/>
    <cellStyle name="Normal 6 5" xfId="401" xr:uid="{00000000-0005-0000-0000-000094010000}"/>
    <cellStyle name="Normal 6 6" xfId="402" xr:uid="{00000000-0005-0000-0000-000095010000}"/>
    <cellStyle name="Normal 6 7" xfId="403" xr:uid="{00000000-0005-0000-0000-000096010000}"/>
    <cellStyle name="Normal 6 8" xfId="404" xr:uid="{00000000-0005-0000-0000-000097010000}"/>
    <cellStyle name="Normal 6 9" xfId="405" xr:uid="{00000000-0005-0000-0000-000098010000}"/>
    <cellStyle name="Normal 60" xfId="526" xr:uid="{00000000-0005-0000-0000-000099010000}"/>
    <cellStyle name="Normal 7" xfId="15" xr:uid="{00000000-0005-0000-0000-00009A010000}"/>
    <cellStyle name="Normal 8" xfId="16" xr:uid="{00000000-0005-0000-0000-00009B010000}"/>
    <cellStyle name="Normal 9" xfId="406" xr:uid="{00000000-0005-0000-0000-00009C010000}"/>
    <cellStyle name="Normal 94" xfId="407" xr:uid="{00000000-0005-0000-0000-00009D010000}"/>
    <cellStyle name="Normal 95" xfId="408" xr:uid="{00000000-0005-0000-0000-00009E010000}"/>
    <cellStyle name="Normal 96" xfId="409" xr:uid="{00000000-0005-0000-0000-00009F010000}"/>
    <cellStyle name="Normal 97" xfId="410" xr:uid="{00000000-0005-0000-0000-0000A0010000}"/>
    <cellStyle name="Normal 98" xfId="411" xr:uid="{00000000-0005-0000-0000-0000A1010000}"/>
    <cellStyle name="Normal 99" xfId="412" xr:uid="{00000000-0005-0000-0000-0000A2010000}"/>
    <cellStyle name="Normal_Plan1" xfId="1" xr:uid="{00000000-0005-0000-0000-0000A3010000}"/>
    <cellStyle name="Nota 2" xfId="413" xr:uid="{00000000-0005-0000-0000-0000A4010000}"/>
    <cellStyle name="Nota 2 10" xfId="414" xr:uid="{00000000-0005-0000-0000-0000A5010000}"/>
    <cellStyle name="Nota 2 2" xfId="415" xr:uid="{00000000-0005-0000-0000-0000A6010000}"/>
    <cellStyle name="Nota 2 3" xfId="416" xr:uid="{00000000-0005-0000-0000-0000A7010000}"/>
    <cellStyle name="Nota 2 4" xfId="417" xr:uid="{00000000-0005-0000-0000-0000A8010000}"/>
    <cellStyle name="Nota 2 5" xfId="418" xr:uid="{00000000-0005-0000-0000-0000A9010000}"/>
    <cellStyle name="Nota 2 6" xfId="419" xr:uid="{00000000-0005-0000-0000-0000AA010000}"/>
    <cellStyle name="Nota 2 7" xfId="420" xr:uid="{00000000-0005-0000-0000-0000AB010000}"/>
    <cellStyle name="Nota 2 8" xfId="421" xr:uid="{00000000-0005-0000-0000-0000AC010000}"/>
    <cellStyle name="Nota 2 9" xfId="422" xr:uid="{00000000-0005-0000-0000-0000AD010000}"/>
    <cellStyle name="Nota 3" xfId="423" xr:uid="{00000000-0005-0000-0000-0000AE010000}"/>
    <cellStyle name="Nota 4" xfId="424" xr:uid="{00000000-0005-0000-0000-0000AF010000}"/>
    <cellStyle name="Nota 5" xfId="425" xr:uid="{00000000-0005-0000-0000-0000B0010000}"/>
    <cellStyle name="Nota 6" xfId="426" xr:uid="{00000000-0005-0000-0000-0000B1010000}"/>
    <cellStyle name="Nota 7" xfId="427" xr:uid="{00000000-0005-0000-0000-0000B2010000}"/>
    <cellStyle name="Porcentagem" xfId="527" builtinId="5"/>
    <cellStyle name="Porcentagem 2 2" xfId="428" xr:uid="{00000000-0005-0000-0000-0000B4010000}"/>
    <cellStyle name="Porcentagem 3" xfId="429" xr:uid="{00000000-0005-0000-0000-0000B5010000}"/>
    <cellStyle name="Porcentagem_Plan1" xfId="7" xr:uid="{00000000-0005-0000-0000-0000B6010000}"/>
    <cellStyle name="Saída 2" xfId="430" xr:uid="{00000000-0005-0000-0000-0000B7010000}"/>
    <cellStyle name="Saída 2 10" xfId="431" xr:uid="{00000000-0005-0000-0000-0000B8010000}"/>
    <cellStyle name="Saída 2 2" xfId="432" xr:uid="{00000000-0005-0000-0000-0000B9010000}"/>
    <cellStyle name="Saída 2 3" xfId="433" xr:uid="{00000000-0005-0000-0000-0000BA010000}"/>
    <cellStyle name="Saída 2 4" xfId="434" xr:uid="{00000000-0005-0000-0000-0000BB010000}"/>
    <cellStyle name="Saída 2 5" xfId="435" xr:uid="{00000000-0005-0000-0000-0000BC010000}"/>
    <cellStyle name="Saída 2 6" xfId="436" xr:uid="{00000000-0005-0000-0000-0000BD010000}"/>
    <cellStyle name="Saída 2 7" xfId="437" xr:uid="{00000000-0005-0000-0000-0000BE010000}"/>
    <cellStyle name="Saída 2 8" xfId="438" xr:uid="{00000000-0005-0000-0000-0000BF010000}"/>
    <cellStyle name="Saída 2 9" xfId="439" xr:uid="{00000000-0005-0000-0000-0000C0010000}"/>
    <cellStyle name="Separador de milhares 2" xfId="21" xr:uid="{00000000-0005-0000-0000-0000C1010000}"/>
    <cellStyle name="Separador de milhares 2 10" xfId="14" xr:uid="{00000000-0005-0000-0000-0000C2010000}"/>
    <cellStyle name="Separador de milhares 2 10 2" xfId="520" xr:uid="{00000000-0005-0000-0000-0000C3010000}"/>
    <cellStyle name="Separador de milhares 2 10 2 2" xfId="634" xr:uid="{00000000-0005-0000-0000-0000C4010000}"/>
    <cellStyle name="Separador de milhares 2 10 3" xfId="530" xr:uid="{00000000-0005-0000-0000-0000C5010000}"/>
    <cellStyle name="Separador de milhares 2 10 3 2" xfId="642" xr:uid="{00000000-0005-0000-0000-0000C6010000}"/>
    <cellStyle name="Separador de milhares 2 10 4" xfId="538" xr:uid="{00000000-0005-0000-0000-0000C7010000}"/>
    <cellStyle name="Separador de milhares 2 10 4 2" xfId="650" xr:uid="{00000000-0005-0000-0000-0000C8010000}"/>
    <cellStyle name="Separador de milhares 2 10 5" xfId="625" xr:uid="{00000000-0005-0000-0000-0000C9010000}"/>
    <cellStyle name="Separador de milhares 2 11" xfId="440" xr:uid="{00000000-0005-0000-0000-0000CA010000}"/>
    <cellStyle name="Separador de milhares 2 12" xfId="502" xr:uid="{00000000-0005-0000-0000-0000CB010000}"/>
    <cellStyle name="Separador de milhares 2 13" xfId="503" xr:uid="{00000000-0005-0000-0000-0000CC010000}"/>
    <cellStyle name="Separador de milhares 2 14" xfId="504" xr:uid="{00000000-0005-0000-0000-0000CD010000}"/>
    <cellStyle name="Separador de milhares 2 15" xfId="505" xr:uid="{00000000-0005-0000-0000-0000CE010000}"/>
    <cellStyle name="Separador de milhares 2 16" xfId="506" xr:uid="{00000000-0005-0000-0000-0000CF010000}"/>
    <cellStyle name="Separador de milhares 2 17" xfId="507" xr:uid="{00000000-0005-0000-0000-0000D0010000}"/>
    <cellStyle name="Separador de milhares 2 18" xfId="509" xr:uid="{00000000-0005-0000-0000-0000D1010000}"/>
    <cellStyle name="Separador de milhares 2 19" xfId="510" xr:uid="{00000000-0005-0000-0000-0000D2010000}"/>
    <cellStyle name="Separador de milhares 2 2" xfId="8" xr:uid="{00000000-0005-0000-0000-0000D3010000}"/>
    <cellStyle name="Separador de milhares 2 2 10" xfId="441" xr:uid="{00000000-0005-0000-0000-0000D4010000}"/>
    <cellStyle name="Separador de milhares 2 2 11" xfId="518" xr:uid="{00000000-0005-0000-0000-0000D5010000}"/>
    <cellStyle name="Separador de milhares 2 2 11 2" xfId="552" xr:uid="{00000000-0005-0000-0000-0000D6010000}"/>
    <cellStyle name="Separador de milhares 2 2 11 2 2" xfId="632" xr:uid="{00000000-0005-0000-0000-0000D7010000}"/>
    <cellStyle name="Separador de milhares 2 2 11 3" xfId="605" xr:uid="{00000000-0005-0000-0000-0000D8010000}"/>
    <cellStyle name="Separador de milhares 2 2 11 4" xfId="579" xr:uid="{00000000-0005-0000-0000-0000D9010000}"/>
    <cellStyle name="Separador de milhares 2 2 12" xfId="528" xr:uid="{00000000-0005-0000-0000-0000DA010000}"/>
    <cellStyle name="Separador de milhares 2 2 12 2" xfId="558" xr:uid="{00000000-0005-0000-0000-0000DB010000}"/>
    <cellStyle name="Separador de milhares 2 2 12 2 2" xfId="640" xr:uid="{00000000-0005-0000-0000-0000DC010000}"/>
    <cellStyle name="Separador de milhares 2 2 12 3" xfId="611" xr:uid="{00000000-0005-0000-0000-0000DD010000}"/>
    <cellStyle name="Separador de milhares 2 2 12 4" xfId="585" xr:uid="{00000000-0005-0000-0000-0000DE010000}"/>
    <cellStyle name="Separador de milhares 2 2 13" xfId="536" xr:uid="{00000000-0005-0000-0000-0000DF010000}"/>
    <cellStyle name="Separador de milhares 2 2 13 2" xfId="564" xr:uid="{00000000-0005-0000-0000-0000E0010000}"/>
    <cellStyle name="Separador de milhares 2 2 13 2 2" xfId="648" xr:uid="{00000000-0005-0000-0000-0000E1010000}"/>
    <cellStyle name="Separador de milhares 2 2 13 3" xfId="617" xr:uid="{00000000-0005-0000-0000-0000E2010000}"/>
    <cellStyle name="Separador de milhares 2 2 13 4" xfId="591" xr:uid="{00000000-0005-0000-0000-0000E3010000}"/>
    <cellStyle name="Separador de milhares 2 2 14" xfId="544" xr:uid="{00000000-0005-0000-0000-0000E4010000}"/>
    <cellStyle name="Separador de milhares 2 2 14 2" xfId="623" xr:uid="{00000000-0005-0000-0000-0000E5010000}"/>
    <cellStyle name="Separador de milhares 2 2 15" xfId="597" xr:uid="{00000000-0005-0000-0000-0000E6010000}"/>
    <cellStyle name="Separador de milhares 2 2 16" xfId="571" xr:uid="{00000000-0005-0000-0000-0000E7010000}"/>
    <cellStyle name="Separador de milhares 2 2 17" xfId="656" xr:uid="{FFA48FA8-C56E-403E-9F38-154CE69BE9A1}"/>
    <cellStyle name="Separador de milhares 2 2 2" xfId="442" xr:uid="{00000000-0005-0000-0000-0000E8010000}"/>
    <cellStyle name="Separador de milhares 2 2 3" xfId="443" xr:uid="{00000000-0005-0000-0000-0000E9010000}"/>
    <cellStyle name="Separador de milhares 2 2 4" xfId="444" xr:uid="{00000000-0005-0000-0000-0000EA010000}"/>
    <cellStyle name="Separador de milhares 2 2 5" xfId="445" xr:uid="{00000000-0005-0000-0000-0000EB010000}"/>
    <cellStyle name="Separador de milhares 2 2 6" xfId="446" xr:uid="{00000000-0005-0000-0000-0000EC010000}"/>
    <cellStyle name="Separador de milhares 2 2 7" xfId="447" xr:uid="{00000000-0005-0000-0000-0000ED010000}"/>
    <cellStyle name="Separador de milhares 2 2 8" xfId="448" xr:uid="{00000000-0005-0000-0000-0000EE010000}"/>
    <cellStyle name="Separador de milhares 2 2 9" xfId="449" xr:uid="{00000000-0005-0000-0000-0000EF010000}"/>
    <cellStyle name="Separador de milhares 2 20" xfId="511" xr:uid="{00000000-0005-0000-0000-0000F0010000}"/>
    <cellStyle name="Separador de milhares 2 21" xfId="512" xr:uid="{00000000-0005-0000-0000-0000F1010000}"/>
    <cellStyle name="Separador de milhares 2 22" xfId="513" xr:uid="{00000000-0005-0000-0000-0000F2010000}"/>
    <cellStyle name="Separador de milhares 2 23" xfId="514" xr:uid="{00000000-0005-0000-0000-0000F3010000}"/>
    <cellStyle name="Separador de milhares 2 3" xfId="450" xr:uid="{00000000-0005-0000-0000-0000F4010000}"/>
    <cellStyle name="Separador de milhares 2 4" xfId="451" xr:uid="{00000000-0005-0000-0000-0000F5010000}"/>
    <cellStyle name="Separador de milhares 2 5" xfId="452" xr:uid="{00000000-0005-0000-0000-0000F6010000}"/>
    <cellStyle name="Separador de milhares 2 6" xfId="453" xr:uid="{00000000-0005-0000-0000-0000F7010000}"/>
    <cellStyle name="Separador de milhares 2 7" xfId="454" xr:uid="{00000000-0005-0000-0000-0000F8010000}"/>
    <cellStyle name="Separador de milhares 2 8" xfId="455" xr:uid="{00000000-0005-0000-0000-0000F9010000}"/>
    <cellStyle name="Separador de milhares 2 9" xfId="456" xr:uid="{00000000-0005-0000-0000-0000FA010000}"/>
    <cellStyle name="Separador de milhares 3" xfId="457" xr:uid="{00000000-0005-0000-0000-0000FB010000}"/>
    <cellStyle name="Separador de milhares 3 2" xfId="522" xr:uid="{00000000-0005-0000-0000-0000FC010000}"/>
    <cellStyle name="Separador de milhares 3 2 2" xfId="554" xr:uid="{00000000-0005-0000-0000-0000FD010000}"/>
    <cellStyle name="Separador de milhares 3 2 2 2" xfId="636" xr:uid="{00000000-0005-0000-0000-0000FE010000}"/>
    <cellStyle name="Separador de milhares 3 2 3" xfId="607" xr:uid="{00000000-0005-0000-0000-0000FF010000}"/>
    <cellStyle name="Separador de milhares 3 2 4" xfId="581" xr:uid="{00000000-0005-0000-0000-000000020000}"/>
    <cellStyle name="Separador de milhares 3 3" xfId="532" xr:uid="{00000000-0005-0000-0000-000001020000}"/>
    <cellStyle name="Separador de milhares 3 3 2" xfId="560" xr:uid="{00000000-0005-0000-0000-000002020000}"/>
    <cellStyle name="Separador de milhares 3 3 2 2" xfId="644" xr:uid="{00000000-0005-0000-0000-000003020000}"/>
    <cellStyle name="Separador de milhares 3 3 3" xfId="613" xr:uid="{00000000-0005-0000-0000-000004020000}"/>
    <cellStyle name="Separador de milhares 3 3 4" xfId="587" xr:uid="{00000000-0005-0000-0000-000005020000}"/>
    <cellStyle name="Separador de milhares 3 4" xfId="540" xr:uid="{00000000-0005-0000-0000-000006020000}"/>
    <cellStyle name="Separador de milhares 3 4 2" xfId="566" xr:uid="{00000000-0005-0000-0000-000007020000}"/>
    <cellStyle name="Separador de milhares 3 4 2 2" xfId="652" xr:uid="{00000000-0005-0000-0000-000008020000}"/>
    <cellStyle name="Separador de milhares 3 4 3" xfId="619" xr:uid="{00000000-0005-0000-0000-000009020000}"/>
    <cellStyle name="Separador de milhares 3 4 4" xfId="593" xr:uid="{00000000-0005-0000-0000-00000A020000}"/>
    <cellStyle name="Separador de milhares 3 5" xfId="546" xr:uid="{00000000-0005-0000-0000-00000B020000}"/>
    <cellStyle name="Separador de milhares 3 5 2" xfId="627" xr:uid="{00000000-0005-0000-0000-00000C020000}"/>
    <cellStyle name="Separador de milhares 3 6" xfId="599" xr:uid="{00000000-0005-0000-0000-00000D020000}"/>
    <cellStyle name="Separador de milhares 3 7" xfId="573" xr:uid="{00000000-0005-0000-0000-00000E020000}"/>
    <cellStyle name="Separador de milhares 3 8" xfId="658" xr:uid="{8EA01F33-6FF5-4D60-9A97-811BE9557320}"/>
    <cellStyle name="Separador de milhares 4" xfId="458" xr:uid="{00000000-0005-0000-0000-00000F020000}"/>
    <cellStyle name="Separador de milhares 4 2" xfId="459" xr:uid="{00000000-0005-0000-0000-000010020000}"/>
    <cellStyle name="Separador de milhares 5" xfId="508" xr:uid="{00000000-0005-0000-0000-000011020000}"/>
    <cellStyle name="Separador de milhares 5 2" xfId="524" xr:uid="{00000000-0005-0000-0000-000012020000}"/>
    <cellStyle name="Separador de milhares 5 2 2" xfId="556" xr:uid="{00000000-0005-0000-0000-000013020000}"/>
    <cellStyle name="Separador de milhares 5 2 2 2" xfId="638" xr:uid="{00000000-0005-0000-0000-000014020000}"/>
    <cellStyle name="Separador de milhares 5 2 3" xfId="609" xr:uid="{00000000-0005-0000-0000-000015020000}"/>
    <cellStyle name="Separador de milhares 5 2 4" xfId="583" xr:uid="{00000000-0005-0000-0000-000016020000}"/>
    <cellStyle name="Separador de milhares 5 3" xfId="534" xr:uid="{00000000-0005-0000-0000-000017020000}"/>
    <cellStyle name="Separador de milhares 5 3 2" xfId="562" xr:uid="{00000000-0005-0000-0000-000018020000}"/>
    <cellStyle name="Separador de milhares 5 3 2 2" xfId="646" xr:uid="{00000000-0005-0000-0000-000019020000}"/>
    <cellStyle name="Separador de milhares 5 3 3" xfId="615" xr:uid="{00000000-0005-0000-0000-00001A020000}"/>
    <cellStyle name="Separador de milhares 5 3 4" xfId="589" xr:uid="{00000000-0005-0000-0000-00001B020000}"/>
    <cellStyle name="Separador de milhares 5 4" xfId="542" xr:uid="{00000000-0005-0000-0000-00001C020000}"/>
    <cellStyle name="Separador de milhares 5 4 2" xfId="568" xr:uid="{00000000-0005-0000-0000-00001D020000}"/>
    <cellStyle name="Separador de milhares 5 4 2 2" xfId="654" xr:uid="{00000000-0005-0000-0000-00001E020000}"/>
    <cellStyle name="Separador de milhares 5 4 3" xfId="621" xr:uid="{00000000-0005-0000-0000-00001F020000}"/>
    <cellStyle name="Separador de milhares 5 4 4" xfId="595" xr:uid="{00000000-0005-0000-0000-000020020000}"/>
    <cellStyle name="Separador de milhares 5 5" xfId="548" xr:uid="{00000000-0005-0000-0000-000021020000}"/>
    <cellStyle name="Separador de milhares 5 5 2" xfId="629" xr:uid="{00000000-0005-0000-0000-000022020000}"/>
    <cellStyle name="Separador de milhares 5 6" xfId="601" xr:uid="{00000000-0005-0000-0000-000023020000}"/>
    <cellStyle name="Separador de milhares 5 7" xfId="575" xr:uid="{00000000-0005-0000-0000-000024020000}"/>
    <cellStyle name="Separador de milhares 5 8" xfId="660" xr:uid="{4CEB000D-BE19-474E-AE3F-654851ED2990}"/>
    <cellStyle name="Separador de milhares 7" xfId="460" xr:uid="{00000000-0005-0000-0000-000025020000}"/>
    <cellStyle name="Separador de milhares 7 2" xfId="523" xr:uid="{00000000-0005-0000-0000-000026020000}"/>
    <cellStyle name="Separador de milhares 7 2 2" xfId="555" xr:uid="{00000000-0005-0000-0000-000027020000}"/>
    <cellStyle name="Separador de milhares 7 2 2 2" xfId="637" xr:uid="{00000000-0005-0000-0000-000028020000}"/>
    <cellStyle name="Separador de milhares 7 2 3" xfId="608" xr:uid="{00000000-0005-0000-0000-000029020000}"/>
    <cellStyle name="Separador de milhares 7 2 4" xfId="582" xr:uid="{00000000-0005-0000-0000-00002A020000}"/>
    <cellStyle name="Separador de milhares 7 3" xfId="533" xr:uid="{00000000-0005-0000-0000-00002B020000}"/>
    <cellStyle name="Separador de milhares 7 3 2" xfId="561" xr:uid="{00000000-0005-0000-0000-00002C020000}"/>
    <cellStyle name="Separador de milhares 7 3 2 2" xfId="645" xr:uid="{00000000-0005-0000-0000-00002D020000}"/>
    <cellStyle name="Separador de milhares 7 3 3" xfId="614" xr:uid="{00000000-0005-0000-0000-00002E020000}"/>
    <cellStyle name="Separador de milhares 7 3 4" xfId="588" xr:uid="{00000000-0005-0000-0000-00002F020000}"/>
    <cellStyle name="Separador de milhares 7 4" xfId="541" xr:uid="{00000000-0005-0000-0000-000030020000}"/>
    <cellStyle name="Separador de milhares 7 4 2" xfId="567" xr:uid="{00000000-0005-0000-0000-000031020000}"/>
    <cellStyle name="Separador de milhares 7 4 2 2" xfId="653" xr:uid="{00000000-0005-0000-0000-000032020000}"/>
    <cellStyle name="Separador de milhares 7 4 3" xfId="620" xr:uid="{00000000-0005-0000-0000-000033020000}"/>
    <cellStyle name="Separador de milhares 7 4 4" xfId="594" xr:uid="{00000000-0005-0000-0000-000034020000}"/>
    <cellStyle name="Separador de milhares 7 5" xfId="547" xr:uid="{00000000-0005-0000-0000-000035020000}"/>
    <cellStyle name="Separador de milhares 7 5 2" xfId="628" xr:uid="{00000000-0005-0000-0000-000036020000}"/>
    <cellStyle name="Separador de milhares 7 6" xfId="600" xr:uid="{00000000-0005-0000-0000-000037020000}"/>
    <cellStyle name="Separador de milhares 7 7" xfId="574" xr:uid="{00000000-0005-0000-0000-000038020000}"/>
    <cellStyle name="Separador de milhares 7 8" xfId="659" xr:uid="{0778668D-E0A7-434C-8620-87F964495E98}"/>
    <cellStyle name="Separador de milhares_Plan1 2" xfId="5" xr:uid="{00000000-0005-0000-0000-000039020000}"/>
    <cellStyle name="Texto de Aviso 2" xfId="461" xr:uid="{00000000-0005-0000-0000-00003A020000}"/>
    <cellStyle name="Texto Explicativo 2" xfId="462" xr:uid="{00000000-0005-0000-0000-00003B020000}"/>
    <cellStyle name="Título 1 1" xfId="463" xr:uid="{00000000-0005-0000-0000-00003C020000}"/>
    <cellStyle name="Título 1 1 1" xfId="464" xr:uid="{00000000-0005-0000-0000-00003D020000}"/>
    <cellStyle name="Título 1 1 1 1" xfId="465" xr:uid="{00000000-0005-0000-0000-00003E020000}"/>
    <cellStyle name="Título 1 1 1 1 1" xfId="466" xr:uid="{00000000-0005-0000-0000-00003F020000}"/>
    <cellStyle name="Título 1 1 1 1 1 1" xfId="467" xr:uid="{00000000-0005-0000-0000-000040020000}"/>
    <cellStyle name="Título 1 2" xfId="468" xr:uid="{00000000-0005-0000-0000-000041020000}"/>
    <cellStyle name="Título 1 2 10" xfId="469" xr:uid="{00000000-0005-0000-0000-000042020000}"/>
    <cellStyle name="Título 1 2 2" xfId="470" xr:uid="{00000000-0005-0000-0000-000043020000}"/>
    <cellStyle name="Título 1 2 3" xfId="471" xr:uid="{00000000-0005-0000-0000-000044020000}"/>
    <cellStyle name="Título 1 2 4" xfId="472" xr:uid="{00000000-0005-0000-0000-000045020000}"/>
    <cellStyle name="Título 1 2 5" xfId="473" xr:uid="{00000000-0005-0000-0000-000046020000}"/>
    <cellStyle name="Título 1 2 6" xfId="474" xr:uid="{00000000-0005-0000-0000-000047020000}"/>
    <cellStyle name="Título 1 2 7" xfId="475" xr:uid="{00000000-0005-0000-0000-000048020000}"/>
    <cellStyle name="Título 1 2 8" xfId="476" xr:uid="{00000000-0005-0000-0000-000049020000}"/>
    <cellStyle name="Título 1 2 9" xfId="477" xr:uid="{00000000-0005-0000-0000-00004A020000}"/>
    <cellStyle name="Título 2 2" xfId="478" xr:uid="{00000000-0005-0000-0000-00004B020000}"/>
    <cellStyle name="Título 3 2" xfId="479" xr:uid="{00000000-0005-0000-0000-00004C020000}"/>
    <cellStyle name="Título 4 2" xfId="480" xr:uid="{00000000-0005-0000-0000-00004D020000}"/>
    <cellStyle name="Título 5" xfId="481" xr:uid="{00000000-0005-0000-0000-00004E020000}"/>
    <cellStyle name="Título 5 10" xfId="482" xr:uid="{00000000-0005-0000-0000-00004F020000}"/>
    <cellStyle name="Título 5 2" xfId="483" xr:uid="{00000000-0005-0000-0000-000050020000}"/>
    <cellStyle name="Título 5 3" xfId="484" xr:uid="{00000000-0005-0000-0000-000051020000}"/>
    <cellStyle name="Título 5 4" xfId="485" xr:uid="{00000000-0005-0000-0000-000052020000}"/>
    <cellStyle name="Título 5 5" xfId="486" xr:uid="{00000000-0005-0000-0000-000053020000}"/>
    <cellStyle name="Título 5 6" xfId="487" xr:uid="{00000000-0005-0000-0000-000054020000}"/>
    <cellStyle name="Título 5 7" xfId="488" xr:uid="{00000000-0005-0000-0000-000055020000}"/>
    <cellStyle name="Título 5 8" xfId="489" xr:uid="{00000000-0005-0000-0000-000056020000}"/>
    <cellStyle name="Título 5 9" xfId="490" xr:uid="{00000000-0005-0000-0000-000057020000}"/>
    <cellStyle name="Total 2" xfId="491" xr:uid="{00000000-0005-0000-0000-000058020000}"/>
    <cellStyle name="Vírgula" xfId="515" builtinId="3"/>
    <cellStyle name="Vírgula 2" xfId="3" xr:uid="{00000000-0005-0000-0000-00005A020000}"/>
    <cellStyle name="Vírgula 2 10" xfId="492" xr:uid="{00000000-0005-0000-0000-00005B020000}"/>
    <cellStyle name="Vírgula 2 11" xfId="9" xr:uid="{00000000-0005-0000-0000-00005C020000}"/>
    <cellStyle name="Vírgula 2 11 2" xfId="519" xr:uid="{00000000-0005-0000-0000-00005D020000}"/>
    <cellStyle name="Vírgula 2 11 2 2" xfId="553" xr:uid="{00000000-0005-0000-0000-00005E020000}"/>
    <cellStyle name="Vírgula 2 11 2 2 2" xfId="633" xr:uid="{00000000-0005-0000-0000-00005F020000}"/>
    <cellStyle name="Vírgula 2 11 2 3" xfId="606" xr:uid="{00000000-0005-0000-0000-000060020000}"/>
    <cellStyle name="Vírgula 2 11 2 4" xfId="580" xr:uid="{00000000-0005-0000-0000-000061020000}"/>
    <cellStyle name="Vírgula 2 11 3" xfId="529" xr:uid="{00000000-0005-0000-0000-000062020000}"/>
    <cellStyle name="Vírgula 2 11 3 2" xfId="559" xr:uid="{00000000-0005-0000-0000-000063020000}"/>
    <cellStyle name="Vírgula 2 11 3 2 2" xfId="641" xr:uid="{00000000-0005-0000-0000-000064020000}"/>
    <cellStyle name="Vírgula 2 11 3 3" xfId="612" xr:uid="{00000000-0005-0000-0000-000065020000}"/>
    <cellStyle name="Vírgula 2 11 3 4" xfId="586" xr:uid="{00000000-0005-0000-0000-000066020000}"/>
    <cellStyle name="Vírgula 2 11 4" xfId="537" xr:uid="{00000000-0005-0000-0000-000067020000}"/>
    <cellStyle name="Vírgula 2 11 4 2" xfId="565" xr:uid="{00000000-0005-0000-0000-000068020000}"/>
    <cellStyle name="Vírgula 2 11 4 2 2" xfId="649" xr:uid="{00000000-0005-0000-0000-000069020000}"/>
    <cellStyle name="Vírgula 2 11 4 3" xfId="618" xr:uid="{00000000-0005-0000-0000-00006A020000}"/>
    <cellStyle name="Vírgula 2 11 4 4" xfId="592" xr:uid="{00000000-0005-0000-0000-00006B020000}"/>
    <cellStyle name="Vírgula 2 11 5" xfId="545" xr:uid="{00000000-0005-0000-0000-00006C020000}"/>
    <cellStyle name="Vírgula 2 11 5 2" xfId="624" xr:uid="{00000000-0005-0000-0000-00006D020000}"/>
    <cellStyle name="Vírgula 2 11 6" xfId="598" xr:uid="{00000000-0005-0000-0000-00006E020000}"/>
    <cellStyle name="Vírgula 2 11 7" xfId="572" xr:uid="{00000000-0005-0000-0000-00006F020000}"/>
    <cellStyle name="Vírgula 2 11 8" xfId="657" xr:uid="{08DDBEE4-09C2-426F-B999-952CC81CD4D8}"/>
    <cellStyle name="Vírgula 2 12" xfId="517" xr:uid="{00000000-0005-0000-0000-000070020000}"/>
    <cellStyle name="Vírgula 2 12 2" xfId="551" xr:uid="{00000000-0005-0000-0000-000071020000}"/>
    <cellStyle name="Vírgula 2 12 2 2" xfId="631" xr:uid="{00000000-0005-0000-0000-000072020000}"/>
    <cellStyle name="Vírgula 2 12 3" xfId="604" xr:uid="{00000000-0005-0000-0000-000073020000}"/>
    <cellStyle name="Vírgula 2 12 4" xfId="578" xr:uid="{00000000-0005-0000-0000-000074020000}"/>
    <cellStyle name="Vírgula 2 2" xfId="493" xr:uid="{00000000-0005-0000-0000-000075020000}"/>
    <cellStyle name="Vírgula 2 3" xfId="494" xr:uid="{00000000-0005-0000-0000-000076020000}"/>
    <cellStyle name="Vírgula 2 4" xfId="495" xr:uid="{00000000-0005-0000-0000-000077020000}"/>
    <cellStyle name="Vírgula 2 5" xfId="496" xr:uid="{00000000-0005-0000-0000-000078020000}"/>
    <cellStyle name="Vírgula 2 6" xfId="497" xr:uid="{00000000-0005-0000-0000-000079020000}"/>
    <cellStyle name="Vírgula 2 7" xfId="498" xr:uid="{00000000-0005-0000-0000-00007A020000}"/>
    <cellStyle name="Vírgula 2 8" xfId="499" xr:uid="{00000000-0005-0000-0000-00007B020000}"/>
    <cellStyle name="Vírgula 2 9" xfId="500" xr:uid="{00000000-0005-0000-0000-00007C020000}"/>
    <cellStyle name="Vírgula 3" xfId="525" xr:uid="{00000000-0005-0000-0000-00007D020000}"/>
    <cellStyle name="Vírgula 3 2" xfId="557" xr:uid="{00000000-0005-0000-0000-00007E020000}"/>
    <cellStyle name="Vírgula 3 2 2" xfId="639" xr:uid="{00000000-0005-0000-0000-00007F020000}"/>
    <cellStyle name="Vírgula 3 3" xfId="610" xr:uid="{00000000-0005-0000-0000-000080020000}"/>
    <cellStyle name="Vírgula 3 4" xfId="584" xr:uid="{00000000-0005-0000-0000-000081020000}"/>
    <cellStyle name="Vírgula 4" xfId="535" xr:uid="{00000000-0005-0000-0000-000082020000}"/>
    <cellStyle name="Vírgula 4 2" xfId="563" xr:uid="{00000000-0005-0000-0000-000083020000}"/>
    <cellStyle name="Vírgula 4 2 2" xfId="647" xr:uid="{00000000-0005-0000-0000-000084020000}"/>
    <cellStyle name="Vírgula 4 3" xfId="616" xr:uid="{00000000-0005-0000-0000-000085020000}"/>
    <cellStyle name="Vírgula 4 4" xfId="590" xr:uid="{00000000-0005-0000-0000-000086020000}"/>
    <cellStyle name="Vírgula 5" xfId="543" xr:uid="{00000000-0005-0000-0000-000087020000}"/>
    <cellStyle name="Vírgula 5 2" xfId="569" xr:uid="{00000000-0005-0000-0000-000088020000}"/>
    <cellStyle name="Vírgula 5 2 2" xfId="655" xr:uid="{00000000-0005-0000-0000-000089020000}"/>
    <cellStyle name="Vírgula 5 3" xfId="622" xr:uid="{00000000-0005-0000-0000-00008A020000}"/>
    <cellStyle name="Vírgula 5 4" xfId="596" xr:uid="{00000000-0005-0000-0000-00008B020000}"/>
    <cellStyle name="Vírgula 6" xfId="549" xr:uid="{00000000-0005-0000-0000-00008C020000}"/>
    <cellStyle name="Vírgula 6 2" xfId="630" xr:uid="{00000000-0005-0000-0000-00008D020000}"/>
    <cellStyle name="Vírgula 7" xfId="602" xr:uid="{00000000-0005-0000-0000-00008E020000}"/>
    <cellStyle name="Vírgula 8" xfId="576" xr:uid="{00000000-0005-0000-0000-00008F020000}"/>
    <cellStyle name="Vírgula 9" xfId="661" xr:uid="{5A128988-9E11-408D-9C63-F323B435CBF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pt-BR" sz="2000">
                <a:solidFill>
                  <a:schemeClr val="tx1"/>
                </a:solidFill>
              </a:rPr>
              <a:t>Quantitativo x Coleta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pieChart>
        <c:varyColors val="1"/>
        <c:ser>
          <c:idx val="0"/>
          <c:order val="0"/>
          <c:explosion val="4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EB97-4316-95D4-58B83419E3BF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EB97-4316-95D4-58B83419E3BF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EB97-4316-95D4-58B83419E3BF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EB97-4316-95D4-58B83419E3BF}"/>
              </c:ext>
            </c:extLst>
          </c:dPt>
          <c:dLbls>
            <c:dLbl>
              <c:idx val="0"/>
              <c:layout>
                <c:manualLayout>
                  <c:x val="9.1612663022048926E-3"/>
                  <c:y val="-4.0837242511938952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B97-4316-95D4-58B83419E3BF}"/>
                </c:ext>
              </c:extLst>
            </c:dLbl>
            <c:dLbl>
              <c:idx val="1"/>
              <c:layout>
                <c:manualLayout>
                  <c:x val="-1.5863373242728254E-2"/>
                  <c:y val="4.0459256546420068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B97-4316-95D4-58B83419E3BF}"/>
                </c:ext>
              </c:extLst>
            </c:dLbl>
            <c:dLbl>
              <c:idx val="2"/>
              <c:layout>
                <c:manualLayout>
                  <c:x val="-4.6047531729766656E-3"/>
                  <c:y val="-1.4098028444118903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B97-4316-95D4-58B83419E3BF}"/>
                </c:ext>
              </c:extLst>
            </c:dLbl>
            <c:dLbl>
              <c:idx val="3"/>
              <c:layout>
                <c:manualLayout>
                  <c:x val="3.1203152255188254E-2"/>
                  <c:y val="-2.7310996039328988E-3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B97-4316-95D4-58B83419E3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'Item 8 - Aterro Sanitário'!$F$484:$F$487</c:f>
              <c:strCache>
                <c:ptCount val="4"/>
                <c:pt idx="0">
                  <c:v>Via - Domiciliar</c:v>
                </c:pt>
                <c:pt idx="1">
                  <c:v>Via - Volumoso</c:v>
                </c:pt>
                <c:pt idx="2">
                  <c:v>Prefeitura</c:v>
                </c:pt>
                <c:pt idx="3">
                  <c:v>Particular</c:v>
                </c:pt>
              </c:strCache>
            </c:strRef>
          </c:cat>
          <c:val>
            <c:numRef>
              <c:f>'Item 8 - Aterro Sanitário'!$G$484:$G$487</c:f>
              <c:numCache>
                <c:formatCode>#,##0.00</c:formatCode>
                <c:ptCount val="4"/>
                <c:pt idx="0">
                  <c:v>2100.8209999999999</c:v>
                </c:pt>
                <c:pt idx="1">
                  <c:v>186.78</c:v>
                </c:pt>
                <c:pt idx="2">
                  <c:v>17.29</c:v>
                </c:pt>
                <c:pt idx="3">
                  <c:v>137.4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B97-4316-95D4-58B83419E3B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4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400"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1.xml"/><Relationship Id="rId1" Type="http://schemas.openxmlformats.org/officeDocument/2006/relationships/image" Target="../media/image8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2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8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8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8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8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10" Type="http://schemas.openxmlformats.org/officeDocument/2006/relationships/image" Target="../media/image21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25.jpeg"/><Relationship Id="rId5" Type="http://schemas.openxmlformats.org/officeDocument/2006/relationships/image" Target="../media/image24.jpeg"/><Relationship Id="rId10" Type="http://schemas.openxmlformats.org/officeDocument/2006/relationships/image" Target="../media/image29.jpeg"/><Relationship Id="rId4" Type="http://schemas.openxmlformats.org/officeDocument/2006/relationships/image" Target="../media/image23.jpeg"/><Relationship Id="rId9" Type="http://schemas.openxmlformats.org/officeDocument/2006/relationships/image" Target="../media/image2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10" Type="http://schemas.openxmlformats.org/officeDocument/2006/relationships/image" Target="../media/image37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jpeg"/><Relationship Id="rId3" Type="http://schemas.openxmlformats.org/officeDocument/2006/relationships/image" Target="../media/image38.jpeg"/><Relationship Id="rId7" Type="http://schemas.openxmlformats.org/officeDocument/2006/relationships/image" Target="../media/image42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41.jpeg"/><Relationship Id="rId5" Type="http://schemas.openxmlformats.org/officeDocument/2006/relationships/image" Target="../media/image40.jpeg"/><Relationship Id="rId10" Type="http://schemas.openxmlformats.org/officeDocument/2006/relationships/image" Target="../media/image45.jpeg"/><Relationship Id="rId4" Type="http://schemas.openxmlformats.org/officeDocument/2006/relationships/image" Target="../media/image39.jpeg"/><Relationship Id="rId9" Type="http://schemas.openxmlformats.org/officeDocument/2006/relationships/image" Target="../media/image44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3" Type="http://schemas.openxmlformats.org/officeDocument/2006/relationships/image" Target="../media/image47.jpeg"/><Relationship Id="rId7" Type="http://schemas.openxmlformats.org/officeDocument/2006/relationships/image" Target="../media/image51.jpeg"/><Relationship Id="rId2" Type="http://schemas.openxmlformats.org/officeDocument/2006/relationships/image" Target="../media/image2.png"/><Relationship Id="rId1" Type="http://schemas.openxmlformats.org/officeDocument/2006/relationships/image" Target="../media/image46.png"/><Relationship Id="rId6" Type="http://schemas.openxmlformats.org/officeDocument/2006/relationships/image" Target="../media/image50.jpeg"/><Relationship Id="rId11" Type="http://schemas.openxmlformats.org/officeDocument/2006/relationships/image" Target="../media/image55.jpeg"/><Relationship Id="rId5" Type="http://schemas.openxmlformats.org/officeDocument/2006/relationships/image" Target="../media/image49.jpeg"/><Relationship Id="rId10" Type="http://schemas.openxmlformats.org/officeDocument/2006/relationships/image" Target="../media/image54.jpeg"/><Relationship Id="rId4" Type="http://schemas.openxmlformats.org/officeDocument/2006/relationships/image" Target="../media/image48.jpeg"/><Relationship Id="rId9" Type="http://schemas.openxmlformats.org/officeDocument/2006/relationships/image" Target="../media/image53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67.jpeg"/><Relationship Id="rId18" Type="http://schemas.openxmlformats.org/officeDocument/2006/relationships/image" Target="../media/image72.jpeg"/><Relationship Id="rId26" Type="http://schemas.openxmlformats.org/officeDocument/2006/relationships/image" Target="../media/image80.jpeg"/><Relationship Id="rId3" Type="http://schemas.openxmlformats.org/officeDocument/2006/relationships/image" Target="../media/image57.jpeg"/><Relationship Id="rId21" Type="http://schemas.openxmlformats.org/officeDocument/2006/relationships/image" Target="../media/image75.jpeg"/><Relationship Id="rId7" Type="http://schemas.openxmlformats.org/officeDocument/2006/relationships/image" Target="../media/image61.jpeg"/><Relationship Id="rId12" Type="http://schemas.openxmlformats.org/officeDocument/2006/relationships/image" Target="../media/image66.jpeg"/><Relationship Id="rId17" Type="http://schemas.openxmlformats.org/officeDocument/2006/relationships/image" Target="../media/image71.jpeg"/><Relationship Id="rId25" Type="http://schemas.openxmlformats.org/officeDocument/2006/relationships/image" Target="../media/image79.jpeg"/><Relationship Id="rId2" Type="http://schemas.openxmlformats.org/officeDocument/2006/relationships/image" Target="../media/image2.png"/><Relationship Id="rId16" Type="http://schemas.openxmlformats.org/officeDocument/2006/relationships/image" Target="../media/image70.jpeg"/><Relationship Id="rId20" Type="http://schemas.openxmlformats.org/officeDocument/2006/relationships/image" Target="../media/image74.jpeg"/><Relationship Id="rId1" Type="http://schemas.openxmlformats.org/officeDocument/2006/relationships/image" Target="../media/image56.png"/><Relationship Id="rId6" Type="http://schemas.openxmlformats.org/officeDocument/2006/relationships/image" Target="../media/image60.jpeg"/><Relationship Id="rId11" Type="http://schemas.openxmlformats.org/officeDocument/2006/relationships/image" Target="../media/image65.jpeg"/><Relationship Id="rId24" Type="http://schemas.openxmlformats.org/officeDocument/2006/relationships/image" Target="../media/image78.jpeg"/><Relationship Id="rId5" Type="http://schemas.openxmlformats.org/officeDocument/2006/relationships/image" Target="../media/image59.jpeg"/><Relationship Id="rId15" Type="http://schemas.openxmlformats.org/officeDocument/2006/relationships/image" Target="../media/image69.jpeg"/><Relationship Id="rId23" Type="http://schemas.openxmlformats.org/officeDocument/2006/relationships/image" Target="../media/image77.jpeg"/><Relationship Id="rId10" Type="http://schemas.openxmlformats.org/officeDocument/2006/relationships/image" Target="../media/image64.jpeg"/><Relationship Id="rId19" Type="http://schemas.openxmlformats.org/officeDocument/2006/relationships/image" Target="../media/image73.jpeg"/><Relationship Id="rId4" Type="http://schemas.openxmlformats.org/officeDocument/2006/relationships/image" Target="../media/image58.jpeg"/><Relationship Id="rId9" Type="http://schemas.openxmlformats.org/officeDocument/2006/relationships/image" Target="../media/image63.jpeg"/><Relationship Id="rId14" Type="http://schemas.openxmlformats.org/officeDocument/2006/relationships/image" Target="../media/image68.jpeg"/><Relationship Id="rId22" Type="http://schemas.openxmlformats.org/officeDocument/2006/relationships/image" Target="../media/image76.jpeg"/><Relationship Id="rId27" Type="http://schemas.openxmlformats.org/officeDocument/2006/relationships/image" Target="../media/image81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3" Type="http://schemas.openxmlformats.org/officeDocument/2006/relationships/image" Target="../media/image83.jpeg"/><Relationship Id="rId7" Type="http://schemas.openxmlformats.org/officeDocument/2006/relationships/image" Target="../media/image87.jpeg"/><Relationship Id="rId2" Type="http://schemas.openxmlformats.org/officeDocument/2006/relationships/image" Target="../media/image2.png"/><Relationship Id="rId1" Type="http://schemas.openxmlformats.org/officeDocument/2006/relationships/image" Target="../media/image82.png"/><Relationship Id="rId6" Type="http://schemas.openxmlformats.org/officeDocument/2006/relationships/image" Target="../media/image86.jpeg"/><Relationship Id="rId5" Type="http://schemas.openxmlformats.org/officeDocument/2006/relationships/image" Target="../media/image85.jpeg"/><Relationship Id="rId10" Type="http://schemas.openxmlformats.org/officeDocument/2006/relationships/image" Target="../media/image90.jpeg"/><Relationship Id="rId4" Type="http://schemas.openxmlformats.org/officeDocument/2006/relationships/image" Target="../media/image84.jpeg"/><Relationship Id="rId9" Type="http://schemas.openxmlformats.org/officeDocument/2006/relationships/image" Target="../media/image89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jpeg"/><Relationship Id="rId2" Type="http://schemas.openxmlformats.org/officeDocument/2006/relationships/image" Target="../media/image2.png"/><Relationship Id="rId1" Type="http://schemas.openxmlformats.org/officeDocument/2006/relationships/image" Target="../media/image46.png"/><Relationship Id="rId4" Type="http://schemas.openxmlformats.org/officeDocument/2006/relationships/image" Target="../media/image93.jpe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2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4.png"/><Relationship Id="rId1" Type="http://schemas.openxmlformats.org/officeDocument/2006/relationships/image" Target="../media/image82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5.png"/><Relationship Id="rId1" Type="http://schemas.openxmlformats.org/officeDocument/2006/relationships/image" Target="../media/image8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6.png"/><Relationship Id="rId1" Type="http://schemas.openxmlformats.org/officeDocument/2006/relationships/image" Target="../media/image82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8.png"/><Relationship Id="rId2" Type="http://schemas.openxmlformats.org/officeDocument/2006/relationships/image" Target="../media/image82.png"/><Relationship Id="rId1" Type="http://schemas.openxmlformats.org/officeDocument/2006/relationships/image" Target="../media/image97.png"/><Relationship Id="rId4" Type="http://schemas.openxmlformats.org/officeDocument/2006/relationships/image" Target="../media/image99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833438</xdr:colOff>
      <xdr:row>1</xdr:row>
      <xdr:rowOff>180975</xdr:rowOff>
    </xdr:from>
    <xdr:to>
      <xdr:col>14</xdr:col>
      <xdr:colOff>1203206</xdr:colOff>
      <xdr:row>1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91626" y="371475"/>
          <a:ext cx="2004893" cy="644525"/>
        </a:xfrm>
        <a:prstGeom prst="rect">
          <a:avLst/>
        </a:prstGeom>
      </xdr:spPr>
    </xdr:pic>
    <xdr:clientData/>
  </xdr:twoCellAnchor>
  <xdr:twoCellAnchor editAs="oneCell">
    <xdr:from>
      <xdr:col>1</xdr:col>
      <xdr:colOff>547684</xdr:colOff>
      <xdr:row>1</xdr:row>
      <xdr:rowOff>95251</xdr:rowOff>
    </xdr:from>
    <xdr:to>
      <xdr:col>2</xdr:col>
      <xdr:colOff>1619246</xdr:colOff>
      <xdr:row>1</xdr:row>
      <xdr:rowOff>862631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C63BE4A2-5CF7-4373-AB94-E2300D60D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09" y="285751"/>
          <a:ext cx="1976437" cy="7673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828675</xdr:colOff>
      <xdr:row>1</xdr:row>
      <xdr:rowOff>308068</xdr:rowOff>
    </xdr:from>
    <xdr:to>
      <xdr:col>9</xdr:col>
      <xdr:colOff>1634035</xdr:colOff>
      <xdr:row>1</xdr:row>
      <xdr:rowOff>726374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541AE80-CD80-4FCC-ABEC-089CB5F5A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5675" y="879568"/>
          <a:ext cx="805360" cy="4183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</xdr:row>
      <xdr:rowOff>127000</xdr:rowOff>
    </xdr:from>
    <xdr:to>
      <xdr:col>2</xdr:col>
      <xdr:colOff>2063750</xdr:colOff>
      <xdr:row>1</xdr:row>
      <xdr:rowOff>780352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A641DEFA-E186-464F-AB5C-48AE44222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0" y="698500"/>
          <a:ext cx="1682750" cy="65335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2136775</xdr:colOff>
      <xdr:row>1</xdr:row>
      <xdr:rowOff>231868</xdr:rowOff>
    </xdr:from>
    <xdr:to>
      <xdr:col>6</xdr:col>
      <xdr:colOff>2939754</xdr:colOff>
      <xdr:row>3</xdr:row>
      <xdr:rowOff>110423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2275" y="438243"/>
          <a:ext cx="802979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</xdr:row>
      <xdr:rowOff>107157</xdr:rowOff>
    </xdr:from>
    <xdr:to>
      <xdr:col>2</xdr:col>
      <xdr:colOff>635000</xdr:colOff>
      <xdr:row>4</xdr:row>
      <xdr:rowOff>34227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D332BDA3-1B3A-4886-88BC-0069AF8DE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06" y="309563"/>
          <a:ext cx="1682750" cy="6533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1581150</xdr:colOff>
      <xdr:row>1</xdr:row>
      <xdr:rowOff>289018</xdr:rowOff>
    </xdr:from>
    <xdr:to>
      <xdr:col>6</xdr:col>
      <xdr:colOff>2386510</xdr:colOff>
      <xdr:row>3</xdr:row>
      <xdr:rowOff>167573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5175" y="489043"/>
          <a:ext cx="805360" cy="411955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297656</xdr:colOff>
      <xdr:row>1</xdr:row>
      <xdr:rowOff>178594</xdr:rowOff>
    </xdr:from>
    <xdr:to>
      <xdr:col>2</xdr:col>
      <xdr:colOff>296814</xdr:colOff>
      <xdr:row>4</xdr:row>
      <xdr:rowOff>71437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02CF66E-4F16-4BC2-9E70-028DD2809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2" y="381000"/>
          <a:ext cx="1594596" cy="619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631702</xdr:colOff>
      <xdr:row>1</xdr:row>
      <xdr:rowOff>261993</xdr:rowOff>
    </xdr:from>
    <xdr:to>
      <xdr:col>7</xdr:col>
      <xdr:colOff>1437062</xdr:colOff>
      <xdr:row>3</xdr:row>
      <xdr:rowOff>140548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15045" y="461353"/>
          <a:ext cx="805360" cy="41018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238124</xdr:colOff>
      <xdr:row>1</xdr:row>
      <xdr:rowOff>142875</xdr:rowOff>
    </xdr:from>
    <xdr:to>
      <xdr:col>2</xdr:col>
      <xdr:colOff>368251</xdr:colOff>
      <xdr:row>4</xdr:row>
      <xdr:rowOff>35718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53FFC3-8543-46B1-8320-8B45D8E25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0" y="345281"/>
          <a:ext cx="1594596" cy="6191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1298676</xdr:colOff>
      <xdr:row>1</xdr:row>
      <xdr:rowOff>134239</xdr:rowOff>
    </xdr:from>
    <xdr:to>
      <xdr:col>4</xdr:col>
      <xdr:colOff>2089219</xdr:colOff>
      <xdr:row>2</xdr:row>
      <xdr:rowOff>214311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9395" y="372364"/>
          <a:ext cx="790543" cy="40154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392900</xdr:colOff>
      <xdr:row>1</xdr:row>
      <xdr:rowOff>71436</xdr:rowOff>
    </xdr:from>
    <xdr:to>
      <xdr:col>2</xdr:col>
      <xdr:colOff>1035844</xdr:colOff>
      <xdr:row>2</xdr:row>
      <xdr:rowOff>276966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684598D3-9062-48CB-BFF5-5A662DBAA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56" y="309561"/>
          <a:ext cx="1357319" cy="5269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1</xdr:row>
      <xdr:rowOff>250918</xdr:rowOff>
    </xdr:from>
    <xdr:to>
      <xdr:col>9</xdr:col>
      <xdr:colOff>852985</xdr:colOff>
      <xdr:row>1</xdr:row>
      <xdr:rowOff>669223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3100" y="679543"/>
          <a:ext cx="805360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1</xdr:row>
      <xdr:rowOff>79375</xdr:rowOff>
    </xdr:from>
    <xdr:to>
      <xdr:col>2</xdr:col>
      <xdr:colOff>277429</xdr:colOff>
      <xdr:row>1</xdr:row>
      <xdr:rowOff>809625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45ACBBA-D8DC-4FE0-B07C-4595D06C3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4" y="508000"/>
          <a:ext cx="1880805" cy="7302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150812</xdr:colOff>
      <xdr:row>1</xdr:row>
      <xdr:rowOff>197737</xdr:rowOff>
    </xdr:from>
    <xdr:to>
      <xdr:col>10</xdr:col>
      <xdr:colOff>1114928</xdr:colOff>
      <xdr:row>1</xdr:row>
      <xdr:rowOff>698500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8062" y="499362"/>
          <a:ext cx="964116" cy="500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95250</xdr:rowOff>
    </xdr:from>
    <xdr:to>
      <xdr:col>2</xdr:col>
      <xdr:colOff>472269</xdr:colOff>
      <xdr:row>1</xdr:row>
      <xdr:rowOff>777875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2367CAF-2645-4675-868A-CE76C60D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625" y="396875"/>
          <a:ext cx="1758144" cy="6826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485775</xdr:colOff>
      <xdr:row>1</xdr:row>
      <xdr:rowOff>209550</xdr:rowOff>
    </xdr:from>
    <xdr:to>
      <xdr:col>2</xdr:col>
      <xdr:colOff>639735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</xdr:row>
      <xdr:rowOff>289018</xdr:rowOff>
    </xdr:from>
    <xdr:to>
      <xdr:col>8</xdr:col>
      <xdr:colOff>1176835</xdr:colOff>
      <xdr:row>3</xdr:row>
      <xdr:rowOff>167573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12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1</xdr:row>
      <xdr:rowOff>209550</xdr:rowOff>
    </xdr:from>
    <xdr:to>
      <xdr:col>2</xdr:col>
      <xdr:colOff>811185</xdr:colOff>
      <xdr:row>3</xdr:row>
      <xdr:rowOff>179306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</xdr:row>
      <xdr:rowOff>250918</xdr:rowOff>
    </xdr:from>
    <xdr:to>
      <xdr:col>8</xdr:col>
      <xdr:colOff>1148260</xdr:colOff>
      <xdr:row>3</xdr:row>
      <xdr:rowOff>129473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650" y="450943"/>
          <a:ext cx="805360" cy="41195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1911350</xdr:colOff>
      <xdr:row>1</xdr:row>
      <xdr:rowOff>276318</xdr:rowOff>
    </xdr:from>
    <xdr:to>
      <xdr:col>11</xdr:col>
      <xdr:colOff>795835</xdr:colOff>
      <xdr:row>1</xdr:row>
      <xdr:rowOff>678748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657318"/>
          <a:ext cx="805360" cy="402430"/>
        </a:xfrm>
        <a:prstGeom prst="rect">
          <a:avLst/>
        </a:prstGeom>
      </xdr:spPr>
    </xdr:pic>
    <xdr:clientData/>
  </xdr:twoCellAnchor>
  <xdr:twoCellAnchor>
    <xdr:from>
      <xdr:col>1</xdr:col>
      <xdr:colOff>15875</xdr:colOff>
      <xdr:row>481</xdr:row>
      <xdr:rowOff>31750</xdr:rowOff>
    </xdr:from>
    <xdr:to>
      <xdr:col>4</xdr:col>
      <xdr:colOff>1905000</xdr:colOff>
      <xdr:row>487</xdr:row>
      <xdr:rowOff>412750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</xdr:col>
      <xdr:colOff>746124</xdr:colOff>
      <xdr:row>1</xdr:row>
      <xdr:rowOff>127000</xdr:rowOff>
    </xdr:from>
    <xdr:to>
      <xdr:col>2</xdr:col>
      <xdr:colOff>1285874</xdr:colOff>
      <xdr:row>1</xdr:row>
      <xdr:rowOff>811171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0C4C8DB-9824-4194-A66D-0298863C0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9" y="508000"/>
          <a:ext cx="1762125" cy="68417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438150</xdr:colOff>
      <xdr:row>2</xdr:row>
      <xdr:rowOff>12793</xdr:rowOff>
    </xdr:from>
    <xdr:to>
      <xdr:col>3</xdr:col>
      <xdr:colOff>1053010</xdr:colOff>
      <xdr:row>4</xdr:row>
      <xdr:rowOff>3454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05525" y="365218"/>
          <a:ext cx="614860" cy="3145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1</xdr:row>
      <xdr:rowOff>95251</xdr:rowOff>
    </xdr:from>
    <xdr:to>
      <xdr:col>2</xdr:col>
      <xdr:colOff>95250</xdr:colOff>
      <xdr:row>4</xdr:row>
      <xdr:rowOff>38469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36B52C3-AD05-433A-8E66-38AA26194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1" y="295276"/>
          <a:ext cx="1104899" cy="4289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28575</xdr:rowOff>
    </xdr:from>
    <xdr:to>
      <xdr:col>2</xdr:col>
      <xdr:colOff>276225</xdr:colOff>
      <xdr:row>4</xdr:row>
      <xdr:rowOff>97533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40069824-859A-4AF9-B150-9A7843EE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2286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4286250</xdr:colOff>
      <xdr:row>2</xdr:row>
      <xdr:rowOff>0</xdr:rowOff>
    </xdr:from>
    <xdr:to>
      <xdr:col>5</xdr:col>
      <xdr:colOff>748210</xdr:colOff>
      <xdr:row>4</xdr:row>
      <xdr:rowOff>69055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C6D8621-81B9-437C-B0EF-80E25DAF4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86450" y="361950"/>
          <a:ext cx="805360" cy="39290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197908</xdr:colOff>
      <xdr:row>2</xdr:row>
      <xdr:rowOff>36708</xdr:rowOff>
    </xdr:from>
    <xdr:to>
      <xdr:col>5</xdr:col>
      <xdr:colOff>853281</xdr:colOff>
      <xdr:row>4</xdr:row>
      <xdr:rowOff>8823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91EDB81-7AEA-49F5-948E-70461D49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0908" y="39786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261938</xdr:colOff>
      <xdr:row>1</xdr:row>
      <xdr:rowOff>23813</xdr:rowOff>
    </xdr:from>
    <xdr:to>
      <xdr:col>2</xdr:col>
      <xdr:colOff>381000</xdr:colOff>
      <xdr:row>4</xdr:row>
      <xdr:rowOff>78483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DD4A91B-0D8A-46E4-9D83-AE8154E2C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4" y="226219"/>
          <a:ext cx="1428750" cy="554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145519</xdr:colOff>
      <xdr:row>2</xdr:row>
      <xdr:rowOff>26729</xdr:rowOff>
    </xdr:from>
    <xdr:to>
      <xdr:col>5</xdr:col>
      <xdr:colOff>800892</xdr:colOff>
      <xdr:row>4</xdr:row>
      <xdr:rowOff>432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40BC8C9-2726-4939-ACB5-9D5D3F3B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8519" y="38550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</xdr:row>
      <xdr:rowOff>47625</xdr:rowOff>
    </xdr:from>
    <xdr:to>
      <xdr:col>2</xdr:col>
      <xdr:colOff>323850</xdr:colOff>
      <xdr:row>4</xdr:row>
      <xdr:rowOff>126270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6C13598-5822-430E-A289-05813C23B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3D7278-5182-4D57-85E5-C50500E9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</xdr:row>
      <xdr:rowOff>66675</xdr:rowOff>
    </xdr:from>
    <xdr:to>
      <xdr:col>2</xdr:col>
      <xdr:colOff>152400</xdr:colOff>
      <xdr:row>4</xdr:row>
      <xdr:rowOff>91198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D7721AA-A515-42D3-86D4-680C475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266700"/>
          <a:ext cx="1257300" cy="51029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7D3760-7664-4CE2-AB31-BDEBA180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</xdr:row>
      <xdr:rowOff>47625</xdr:rowOff>
    </xdr:from>
    <xdr:to>
      <xdr:col>2</xdr:col>
      <xdr:colOff>190500</xdr:colOff>
      <xdr:row>4</xdr:row>
      <xdr:rowOff>99209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EFC00-5E2D-4271-9F1C-045D8D8AC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47650"/>
          <a:ext cx="1323975" cy="53735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8D0DBA8-A28E-4501-B08F-D29A5D85C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</xdr:row>
      <xdr:rowOff>47625</xdr:rowOff>
    </xdr:from>
    <xdr:to>
      <xdr:col>2</xdr:col>
      <xdr:colOff>314325</xdr:colOff>
      <xdr:row>4</xdr:row>
      <xdr:rowOff>126270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E0AB7E8-DAC9-45D6-8FBB-88C8279C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500062</xdr:colOff>
      <xdr:row>1</xdr:row>
      <xdr:rowOff>190498</xdr:rowOff>
    </xdr:from>
    <xdr:to>
      <xdr:col>1</xdr:col>
      <xdr:colOff>1928812</xdr:colOff>
      <xdr:row>4</xdr:row>
      <xdr:rowOff>30856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71EF546D-3798-44B9-832F-33F63E349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404811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61501</xdr:colOff>
      <xdr:row>6</xdr:row>
      <xdr:rowOff>93250</xdr:rowOff>
    </xdr:from>
    <xdr:to>
      <xdr:col>1</xdr:col>
      <xdr:colOff>6985001</xdr:colOff>
      <xdr:row>6</xdr:row>
      <xdr:rowOff>5185605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55AEEF54-1B22-445F-8195-5F5226909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501" y="1776000"/>
          <a:ext cx="6923500" cy="5092355"/>
        </a:xfrm>
        <a:prstGeom prst="rect">
          <a:avLst/>
        </a:prstGeom>
      </xdr:spPr>
    </xdr:pic>
    <xdr:clientData/>
  </xdr:twoCellAnchor>
  <xdr:twoCellAnchor editAs="oneCell">
    <xdr:from>
      <xdr:col>2</xdr:col>
      <xdr:colOff>32251</xdr:colOff>
      <xdr:row>6</xdr:row>
      <xdr:rowOff>48125</xdr:rowOff>
    </xdr:from>
    <xdr:to>
      <xdr:col>2</xdr:col>
      <xdr:colOff>6953251</xdr:colOff>
      <xdr:row>6</xdr:row>
      <xdr:rowOff>5145179</xdr:rowOff>
    </xdr:to>
    <xdr:pic>
      <xdr:nvPicPr>
        <xdr:cNvPr id="121" name="Imagem 120">
          <a:extLst>
            <a:ext uri="{FF2B5EF4-FFF2-40B4-BE49-F238E27FC236}">
              <a16:creationId xmlns:a16="http://schemas.microsoft.com/office/drawing/2014/main" id="{F18DAEE8-6D5E-4C1E-B255-27AB31756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3001" y="1730875"/>
          <a:ext cx="6921000" cy="509705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</xdr:row>
      <xdr:rowOff>55875</xdr:rowOff>
    </xdr:from>
    <xdr:to>
      <xdr:col>1</xdr:col>
      <xdr:colOff>6921500</xdr:colOff>
      <xdr:row>7</xdr:row>
      <xdr:rowOff>5168620</xdr:rowOff>
    </xdr:to>
    <xdr:pic>
      <xdr:nvPicPr>
        <xdr:cNvPr id="141" name="Imagem 140">
          <a:extLst>
            <a:ext uri="{FF2B5EF4-FFF2-40B4-BE49-F238E27FC236}">
              <a16:creationId xmlns:a16="http://schemas.microsoft.com/office/drawing/2014/main" id="{A8CEC62D-5F0E-47F4-ACB6-7F649C903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0" y="6945625"/>
          <a:ext cx="6826250" cy="5112745"/>
        </a:xfrm>
        <a:prstGeom prst="rect">
          <a:avLst/>
        </a:prstGeom>
      </xdr:spPr>
    </xdr:pic>
    <xdr:clientData/>
  </xdr:twoCellAnchor>
  <xdr:twoCellAnchor editAs="oneCell">
    <xdr:from>
      <xdr:col>2</xdr:col>
      <xdr:colOff>83625</xdr:colOff>
      <xdr:row>7</xdr:row>
      <xdr:rowOff>67750</xdr:rowOff>
    </xdr:from>
    <xdr:to>
      <xdr:col>2</xdr:col>
      <xdr:colOff>6858000</xdr:colOff>
      <xdr:row>7</xdr:row>
      <xdr:rowOff>5172795</xdr:rowOff>
    </xdr:to>
    <xdr:pic>
      <xdr:nvPicPr>
        <xdr:cNvPr id="229" name="Imagem 228">
          <a:extLst>
            <a:ext uri="{FF2B5EF4-FFF2-40B4-BE49-F238E27FC236}">
              <a16:creationId xmlns:a16="http://schemas.microsoft.com/office/drawing/2014/main" id="{97611C9F-96AE-4371-ACFB-133DA98A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4375" y="6957500"/>
          <a:ext cx="6774375" cy="5105045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8</xdr:row>
      <xdr:rowOff>58251</xdr:rowOff>
    </xdr:from>
    <xdr:to>
      <xdr:col>1</xdr:col>
      <xdr:colOff>6925848</xdr:colOff>
      <xdr:row>8</xdr:row>
      <xdr:rowOff>5143500</xdr:rowOff>
    </xdr:to>
    <xdr:pic>
      <xdr:nvPicPr>
        <xdr:cNvPr id="311" name="Imagem 310">
          <a:extLst>
            <a:ext uri="{FF2B5EF4-FFF2-40B4-BE49-F238E27FC236}">
              <a16:creationId xmlns:a16="http://schemas.microsoft.com/office/drawing/2014/main" id="{20885D5A-14E4-4EE4-AC79-665BA4D2A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2155001"/>
          <a:ext cx="6798848" cy="5085249"/>
        </a:xfrm>
        <a:prstGeom prst="rect">
          <a:avLst/>
        </a:prstGeom>
      </xdr:spPr>
    </xdr:pic>
    <xdr:clientData/>
  </xdr:twoCellAnchor>
  <xdr:twoCellAnchor editAs="oneCell">
    <xdr:from>
      <xdr:col>2</xdr:col>
      <xdr:colOff>34250</xdr:colOff>
      <xdr:row>8</xdr:row>
      <xdr:rowOff>18376</xdr:rowOff>
    </xdr:from>
    <xdr:to>
      <xdr:col>2</xdr:col>
      <xdr:colOff>6953250</xdr:colOff>
      <xdr:row>8</xdr:row>
      <xdr:rowOff>5151556</xdr:rowOff>
    </xdr:to>
    <xdr:pic>
      <xdr:nvPicPr>
        <xdr:cNvPr id="331" name="Imagem 330">
          <a:extLst>
            <a:ext uri="{FF2B5EF4-FFF2-40B4-BE49-F238E27FC236}">
              <a16:creationId xmlns:a16="http://schemas.microsoft.com/office/drawing/2014/main" id="{A5705F79-E5B3-4E78-809B-0650EB6FC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000" y="12115126"/>
          <a:ext cx="6919000" cy="513318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9</xdr:row>
      <xdr:rowOff>73126</xdr:rowOff>
    </xdr:from>
    <xdr:to>
      <xdr:col>1</xdr:col>
      <xdr:colOff>6858001</xdr:colOff>
      <xdr:row>9</xdr:row>
      <xdr:rowOff>5121558</xdr:rowOff>
    </xdr:to>
    <xdr:pic>
      <xdr:nvPicPr>
        <xdr:cNvPr id="333" name="Imagem 332">
          <a:extLst>
            <a:ext uri="{FF2B5EF4-FFF2-40B4-BE49-F238E27FC236}">
              <a16:creationId xmlns:a16="http://schemas.microsoft.com/office/drawing/2014/main" id="{0A583877-9ED4-412D-86A4-83E8EDB3C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1" y="17345126"/>
          <a:ext cx="6699250" cy="5048432"/>
        </a:xfrm>
        <a:prstGeom prst="rect">
          <a:avLst/>
        </a:prstGeom>
      </xdr:spPr>
    </xdr:pic>
    <xdr:clientData/>
  </xdr:twoCellAnchor>
  <xdr:twoCellAnchor editAs="oneCell">
    <xdr:from>
      <xdr:col>2</xdr:col>
      <xdr:colOff>146001</xdr:colOff>
      <xdr:row>9</xdr:row>
      <xdr:rowOff>50751</xdr:rowOff>
    </xdr:from>
    <xdr:to>
      <xdr:col>2</xdr:col>
      <xdr:colOff>6889751</xdr:colOff>
      <xdr:row>9</xdr:row>
      <xdr:rowOff>5132717</xdr:rowOff>
    </xdr:to>
    <xdr:pic>
      <xdr:nvPicPr>
        <xdr:cNvPr id="349" name="Imagem 348">
          <a:extLst>
            <a:ext uri="{FF2B5EF4-FFF2-40B4-BE49-F238E27FC236}">
              <a16:creationId xmlns:a16="http://schemas.microsoft.com/office/drawing/2014/main" id="{1DA990F0-E25A-48B7-9F72-2BA2CF5FB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6751" y="17322751"/>
          <a:ext cx="6743750" cy="508196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10A3A13-E20D-4F29-8383-C1CA7B485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F6D81D4-1A80-46DB-A11C-240CECA79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65125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1353250</xdr:colOff>
      <xdr:row>6</xdr:row>
      <xdr:rowOff>51500</xdr:rowOff>
    </xdr:from>
    <xdr:to>
      <xdr:col>1</xdr:col>
      <xdr:colOff>5207000</xdr:colOff>
      <xdr:row>6</xdr:row>
      <xdr:rowOff>5189833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732510DC-B38A-4AE1-813E-6C0609163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250" y="1734250"/>
          <a:ext cx="3853750" cy="5138333"/>
        </a:xfrm>
        <a:prstGeom prst="rect">
          <a:avLst/>
        </a:prstGeom>
      </xdr:spPr>
    </xdr:pic>
    <xdr:clientData/>
  </xdr:twoCellAnchor>
  <xdr:twoCellAnchor editAs="oneCell">
    <xdr:from>
      <xdr:col>2</xdr:col>
      <xdr:colOff>1589750</xdr:colOff>
      <xdr:row>6</xdr:row>
      <xdr:rowOff>65750</xdr:rowOff>
    </xdr:from>
    <xdr:to>
      <xdr:col>2</xdr:col>
      <xdr:colOff>5429250</xdr:colOff>
      <xdr:row>6</xdr:row>
      <xdr:rowOff>5185083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23EFEE01-91EF-4757-9433-67C5CBDFB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0500" y="1748500"/>
          <a:ext cx="3839500" cy="5119333"/>
        </a:xfrm>
        <a:prstGeom prst="rect">
          <a:avLst/>
        </a:prstGeom>
      </xdr:spPr>
    </xdr:pic>
    <xdr:clientData/>
  </xdr:twoCellAnchor>
  <xdr:twoCellAnchor editAs="oneCell">
    <xdr:from>
      <xdr:col>1</xdr:col>
      <xdr:colOff>1364250</xdr:colOff>
      <xdr:row>7</xdr:row>
      <xdr:rowOff>62499</xdr:rowOff>
    </xdr:from>
    <xdr:to>
      <xdr:col>1</xdr:col>
      <xdr:colOff>5207000</xdr:colOff>
      <xdr:row>7</xdr:row>
      <xdr:rowOff>5186166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5D611331-21D2-4D70-811F-4D733FCDE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8250" y="6952249"/>
          <a:ext cx="3842750" cy="5123667"/>
        </a:xfrm>
        <a:prstGeom prst="rect">
          <a:avLst/>
        </a:prstGeom>
      </xdr:spPr>
    </xdr:pic>
    <xdr:clientData/>
  </xdr:twoCellAnchor>
  <xdr:twoCellAnchor editAs="oneCell">
    <xdr:from>
      <xdr:col>2</xdr:col>
      <xdr:colOff>87750</xdr:colOff>
      <xdr:row>7</xdr:row>
      <xdr:rowOff>56000</xdr:rowOff>
    </xdr:from>
    <xdr:to>
      <xdr:col>2</xdr:col>
      <xdr:colOff>6913416</xdr:colOff>
      <xdr:row>7</xdr:row>
      <xdr:rowOff>5175250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2332322F-4554-434D-BF53-2FCA3B11C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8500" y="6945750"/>
          <a:ext cx="6825666" cy="51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93250</xdr:colOff>
      <xdr:row>8</xdr:row>
      <xdr:rowOff>61500</xdr:rowOff>
    </xdr:from>
    <xdr:to>
      <xdr:col>1</xdr:col>
      <xdr:colOff>6921500</xdr:colOff>
      <xdr:row>8</xdr:row>
      <xdr:rowOff>5182688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DE35E251-CEFB-451A-857F-446EF9494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250" y="12158250"/>
          <a:ext cx="6828250" cy="5121188"/>
        </a:xfrm>
        <a:prstGeom prst="rect">
          <a:avLst/>
        </a:prstGeom>
      </xdr:spPr>
    </xdr:pic>
    <xdr:clientData/>
  </xdr:twoCellAnchor>
  <xdr:twoCellAnchor editAs="oneCell">
    <xdr:from>
      <xdr:col>2</xdr:col>
      <xdr:colOff>139250</xdr:colOff>
      <xdr:row>8</xdr:row>
      <xdr:rowOff>75750</xdr:rowOff>
    </xdr:from>
    <xdr:to>
      <xdr:col>2</xdr:col>
      <xdr:colOff>6921500</xdr:colOff>
      <xdr:row>8</xdr:row>
      <xdr:rowOff>5162438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9B4742E6-20BA-4CFA-A032-22D0132AF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0000" y="12172500"/>
          <a:ext cx="6782250" cy="5086688"/>
        </a:xfrm>
        <a:prstGeom prst="rect">
          <a:avLst/>
        </a:prstGeom>
      </xdr:spPr>
    </xdr:pic>
    <xdr:clientData/>
  </xdr:twoCellAnchor>
  <xdr:twoCellAnchor editAs="oneCell">
    <xdr:from>
      <xdr:col>1</xdr:col>
      <xdr:colOff>113000</xdr:colOff>
      <xdr:row>9</xdr:row>
      <xdr:rowOff>49499</xdr:rowOff>
    </xdr:from>
    <xdr:to>
      <xdr:col>1</xdr:col>
      <xdr:colOff>6921500</xdr:colOff>
      <xdr:row>9</xdr:row>
      <xdr:rowOff>5155874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EBBC5569-17E0-47BD-8536-0AD6F7939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00" y="17353249"/>
          <a:ext cx="6808500" cy="5106375"/>
        </a:xfrm>
        <a:prstGeom prst="rect">
          <a:avLst/>
        </a:prstGeom>
      </xdr:spPr>
    </xdr:pic>
    <xdr:clientData/>
  </xdr:twoCellAnchor>
  <xdr:twoCellAnchor editAs="oneCell">
    <xdr:from>
      <xdr:col>2</xdr:col>
      <xdr:colOff>86750</xdr:colOff>
      <xdr:row>9</xdr:row>
      <xdr:rowOff>54999</xdr:rowOff>
    </xdr:from>
    <xdr:to>
      <xdr:col>2</xdr:col>
      <xdr:colOff>6921500</xdr:colOff>
      <xdr:row>9</xdr:row>
      <xdr:rowOff>5181062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56A1D181-1829-4D07-A32A-A95CF7164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7500" y="17358749"/>
          <a:ext cx="6834750" cy="512606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36104AB-A414-491F-8B6E-149225FEE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</xdr:row>
      <xdr:rowOff>133350</xdr:rowOff>
    </xdr:from>
    <xdr:to>
      <xdr:col>1</xdr:col>
      <xdr:colOff>1809750</xdr:colOff>
      <xdr:row>3</xdr:row>
      <xdr:rowOff>154683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2D9E12F3-C697-4328-8F45-D55D998F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429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1515250</xdr:colOff>
      <xdr:row>6</xdr:row>
      <xdr:rowOff>54750</xdr:rowOff>
    </xdr:from>
    <xdr:to>
      <xdr:col>1</xdr:col>
      <xdr:colOff>5270500</xdr:colOff>
      <xdr:row>6</xdr:row>
      <xdr:rowOff>5183357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866AF510-7DF4-49B5-9195-A4BA31867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9250" y="1737500"/>
          <a:ext cx="3755250" cy="5128607"/>
        </a:xfrm>
        <a:prstGeom prst="rect">
          <a:avLst/>
        </a:prstGeom>
      </xdr:spPr>
    </xdr:pic>
    <xdr:clientData/>
  </xdr:twoCellAnchor>
  <xdr:twoCellAnchor editAs="oneCell">
    <xdr:from>
      <xdr:col>2</xdr:col>
      <xdr:colOff>1601750</xdr:colOff>
      <xdr:row>6</xdr:row>
      <xdr:rowOff>77751</xdr:rowOff>
    </xdr:from>
    <xdr:to>
      <xdr:col>2</xdr:col>
      <xdr:colOff>5334000</xdr:colOff>
      <xdr:row>6</xdr:row>
      <xdr:rowOff>5174947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CAE82004-DE70-4B1D-8E2C-7BEE2BC7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2500" y="1760501"/>
          <a:ext cx="3732250" cy="5097196"/>
        </a:xfrm>
        <a:prstGeom prst="rect">
          <a:avLst/>
        </a:prstGeom>
      </xdr:spPr>
    </xdr:pic>
    <xdr:clientData/>
  </xdr:twoCellAnchor>
  <xdr:twoCellAnchor editAs="oneCell">
    <xdr:from>
      <xdr:col>1</xdr:col>
      <xdr:colOff>1527875</xdr:colOff>
      <xdr:row>7</xdr:row>
      <xdr:rowOff>51501</xdr:rowOff>
    </xdr:from>
    <xdr:to>
      <xdr:col>1</xdr:col>
      <xdr:colOff>5270500</xdr:colOff>
      <xdr:row>7</xdr:row>
      <xdr:rowOff>5162867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71BB3DF9-E501-4EAA-A4C9-07A84F32A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875" y="6941251"/>
          <a:ext cx="3742625" cy="5111366"/>
        </a:xfrm>
        <a:prstGeom prst="rect">
          <a:avLst/>
        </a:prstGeom>
      </xdr:spPr>
    </xdr:pic>
    <xdr:clientData/>
  </xdr:twoCellAnchor>
  <xdr:twoCellAnchor editAs="oneCell">
    <xdr:from>
      <xdr:col>2</xdr:col>
      <xdr:colOff>1588976</xdr:colOff>
      <xdr:row>7</xdr:row>
      <xdr:rowOff>42750</xdr:rowOff>
    </xdr:from>
    <xdr:to>
      <xdr:col>2</xdr:col>
      <xdr:colOff>5349876</xdr:colOff>
      <xdr:row>7</xdr:row>
      <xdr:rowOff>5172429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B9A94E9F-1043-4B52-B26C-41002163D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3851" y="6900750"/>
          <a:ext cx="3760900" cy="5129679"/>
        </a:xfrm>
        <a:prstGeom prst="rect">
          <a:avLst/>
        </a:prstGeom>
      </xdr:spPr>
    </xdr:pic>
    <xdr:clientData/>
  </xdr:twoCellAnchor>
  <xdr:twoCellAnchor editAs="oneCell">
    <xdr:from>
      <xdr:col>1</xdr:col>
      <xdr:colOff>1500000</xdr:colOff>
      <xdr:row>8</xdr:row>
      <xdr:rowOff>71251</xdr:rowOff>
    </xdr:from>
    <xdr:to>
      <xdr:col>1</xdr:col>
      <xdr:colOff>5260480</xdr:colOff>
      <xdr:row>9</xdr:row>
      <xdr:rowOff>1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5172FAC1-16B0-45CB-A5DB-E150E0E54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000" y="12168001"/>
          <a:ext cx="3760480" cy="5135750"/>
        </a:xfrm>
        <a:prstGeom prst="rect">
          <a:avLst/>
        </a:prstGeom>
      </xdr:spPr>
    </xdr:pic>
    <xdr:clientData/>
  </xdr:twoCellAnchor>
  <xdr:twoCellAnchor editAs="oneCell">
    <xdr:from>
      <xdr:col>2</xdr:col>
      <xdr:colOff>1534000</xdr:colOff>
      <xdr:row>8</xdr:row>
      <xdr:rowOff>89375</xdr:rowOff>
    </xdr:from>
    <xdr:to>
      <xdr:col>2</xdr:col>
      <xdr:colOff>5342627</xdr:colOff>
      <xdr:row>8</xdr:row>
      <xdr:rowOff>5143500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0C94E77B-58B1-4656-984C-38A203F39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3000" y="12090875"/>
          <a:ext cx="3808627" cy="5054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144126</xdr:colOff>
      <xdr:row>9</xdr:row>
      <xdr:rowOff>80626</xdr:rowOff>
    </xdr:from>
    <xdr:to>
      <xdr:col>2</xdr:col>
      <xdr:colOff>6905626</xdr:colOff>
      <xdr:row>9</xdr:row>
      <xdr:rowOff>5086286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8F3EF3C5-75BB-45C5-A89F-06B96C29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3126" y="17273251"/>
          <a:ext cx="6761500" cy="500566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1460125</xdr:colOff>
      <xdr:row>9</xdr:row>
      <xdr:rowOff>110750</xdr:rowOff>
    </xdr:from>
    <xdr:to>
      <xdr:col>1</xdr:col>
      <xdr:colOff>5220778</xdr:colOff>
      <xdr:row>9</xdr:row>
      <xdr:rowOff>5095875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B5239C1C-440A-488C-BF01-7FE00C0B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250" y="17303375"/>
          <a:ext cx="3760653" cy="498512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5454650</xdr:colOff>
      <xdr:row>1</xdr:row>
      <xdr:rowOff>269968</xdr:rowOff>
    </xdr:from>
    <xdr:to>
      <xdr:col>2</xdr:col>
      <xdr:colOff>6260010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404810</xdr:colOff>
      <xdr:row>1</xdr:row>
      <xdr:rowOff>166687</xdr:rowOff>
    </xdr:from>
    <xdr:to>
      <xdr:col>1</xdr:col>
      <xdr:colOff>1833560</xdr:colOff>
      <xdr:row>4</xdr:row>
      <xdr:rowOff>7045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B0AD1295-DCAF-4E1E-B8C9-54A045A3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48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48250</xdr:colOff>
      <xdr:row>6</xdr:row>
      <xdr:rowOff>48250</xdr:rowOff>
    </xdr:from>
    <xdr:to>
      <xdr:col>1</xdr:col>
      <xdr:colOff>6889750</xdr:colOff>
      <xdr:row>6</xdr:row>
      <xdr:rowOff>5179375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68C59502-0EC5-4D93-BB5D-1B0B1291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250" y="1731000"/>
          <a:ext cx="6841500" cy="5131125"/>
        </a:xfrm>
        <a:prstGeom prst="rect">
          <a:avLst/>
        </a:prstGeom>
      </xdr:spPr>
    </xdr:pic>
    <xdr:clientData/>
  </xdr:twoCellAnchor>
  <xdr:twoCellAnchor editAs="oneCell">
    <xdr:from>
      <xdr:col>2</xdr:col>
      <xdr:colOff>30750</xdr:colOff>
      <xdr:row>6</xdr:row>
      <xdr:rowOff>62500</xdr:rowOff>
    </xdr:from>
    <xdr:to>
      <xdr:col>2</xdr:col>
      <xdr:colOff>6847750</xdr:colOff>
      <xdr:row>6</xdr:row>
      <xdr:rowOff>5175250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E07938FD-949B-4AE3-BC2B-CDF4564F8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6250" y="1745250"/>
          <a:ext cx="6817000" cy="5112750"/>
        </a:xfrm>
        <a:prstGeom prst="rect">
          <a:avLst/>
        </a:prstGeom>
      </xdr:spPr>
    </xdr:pic>
    <xdr:clientData/>
  </xdr:twoCellAnchor>
  <xdr:twoCellAnchor editAs="oneCell">
    <xdr:from>
      <xdr:col>1</xdr:col>
      <xdr:colOff>1577750</xdr:colOff>
      <xdr:row>7</xdr:row>
      <xdr:rowOff>69625</xdr:rowOff>
    </xdr:from>
    <xdr:to>
      <xdr:col>1</xdr:col>
      <xdr:colOff>5299813</xdr:colOff>
      <xdr:row>7</xdr:row>
      <xdr:rowOff>5032375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BFC57CCE-6A6E-4D66-A821-9DBEE9C9A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5875" y="6880000"/>
          <a:ext cx="3722063" cy="4962750"/>
        </a:xfrm>
        <a:prstGeom prst="rect">
          <a:avLst/>
        </a:prstGeom>
      </xdr:spPr>
    </xdr:pic>
    <xdr:clientData/>
  </xdr:twoCellAnchor>
  <xdr:twoCellAnchor editAs="oneCell">
    <xdr:from>
      <xdr:col>2</xdr:col>
      <xdr:colOff>1615000</xdr:colOff>
      <xdr:row>7</xdr:row>
      <xdr:rowOff>49725</xdr:rowOff>
    </xdr:from>
    <xdr:to>
      <xdr:col>2</xdr:col>
      <xdr:colOff>5312767</xdr:colOff>
      <xdr:row>7</xdr:row>
      <xdr:rowOff>4984750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4B35FEA6-3A39-41EF-92A2-5585AFD25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0500" y="5637725"/>
          <a:ext cx="3697767" cy="4935025"/>
        </a:xfrm>
        <a:prstGeom prst="rect">
          <a:avLst/>
        </a:prstGeom>
      </xdr:spPr>
    </xdr:pic>
    <xdr:clientData/>
  </xdr:twoCellAnchor>
  <xdr:twoCellAnchor editAs="oneCell">
    <xdr:from>
      <xdr:col>1</xdr:col>
      <xdr:colOff>1479250</xdr:colOff>
      <xdr:row>8</xdr:row>
      <xdr:rowOff>66375</xdr:rowOff>
    </xdr:from>
    <xdr:to>
      <xdr:col>1</xdr:col>
      <xdr:colOff>5285087</xdr:colOff>
      <xdr:row>8</xdr:row>
      <xdr:rowOff>5143500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957B16F4-DC69-43C2-A1F3-4C07ABB0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7375" y="11925000"/>
          <a:ext cx="3805837" cy="5077125"/>
        </a:xfrm>
        <a:prstGeom prst="rect">
          <a:avLst/>
        </a:prstGeom>
      </xdr:spPr>
    </xdr:pic>
    <xdr:clientData/>
  </xdr:twoCellAnchor>
  <xdr:twoCellAnchor editAs="oneCell">
    <xdr:from>
      <xdr:col>2</xdr:col>
      <xdr:colOff>94876</xdr:colOff>
      <xdr:row>8</xdr:row>
      <xdr:rowOff>134562</xdr:rowOff>
    </xdr:from>
    <xdr:to>
      <xdr:col>2</xdr:col>
      <xdr:colOff>6810376</xdr:colOff>
      <xdr:row>8</xdr:row>
      <xdr:rowOff>5113443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4547DE2B-6CD4-45B1-B7AE-B2233E5B6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8626" y="11993187"/>
          <a:ext cx="6715500" cy="4978881"/>
        </a:xfrm>
        <a:prstGeom prst="rect">
          <a:avLst/>
        </a:prstGeom>
      </xdr:spPr>
    </xdr:pic>
    <xdr:clientData/>
  </xdr:twoCellAnchor>
  <xdr:twoCellAnchor editAs="oneCell">
    <xdr:from>
      <xdr:col>1</xdr:col>
      <xdr:colOff>1585500</xdr:colOff>
      <xdr:row>9</xdr:row>
      <xdr:rowOff>77374</xdr:rowOff>
    </xdr:from>
    <xdr:to>
      <xdr:col>1</xdr:col>
      <xdr:colOff>5230719</xdr:colOff>
      <xdr:row>9</xdr:row>
      <xdr:rowOff>4857750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4C9D1BE0-D829-4A71-9B4D-A13F5720E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3625" y="17127124"/>
          <a:ext cx="3645219" cy="4780376"/>
        </a:xfrm>
        <a:prstGeom prst="rect">
          <a:avLst/>
        </a:prstGeom>
      </xdr:spPr>
    </xdr:pic>
    <xdr:clientData/>
  </xdr:twoCellAnchor>
  <xdr:twoCellAnchor editAs="oneCell">
    <xdr:from>
      <xdr:col>2</xdr:col>
      <xdr:colOff>186874</xdr:colOff>
      <xdr:row>9</xdr:row>
      <xdr:rowOff>59875</xdr:rowOff>
    </xdr:from>
    <xdr:to>
      <xdr:col>2</xdr:col>
      <xdr:colOff>6667500</xdr:colOff>
      <xdr:row>9</xdr:row>
      <xdr:rowOff>4855888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AD5DB3DE-AD25-4E1B-8692-44F873D3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624" y="17109625"/>
          <a:ext cx="6480626" cy="4796013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5610225</xdr:colOff>
      <xdr:row>2</xdr:row>
      <xdr:rowOff>63500</xdr:rowOff>
    </xdr:from>
    <xdr:to>
      <xdr:col>2</xdr:col>
      <xdr:colOff>6415585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0975" y="635000"/>
          <a:ext cx="805360" cy="2659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CB63C41-3029-414E-A64D-4F4B2EC9F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50</xdr:col>
      <xdr:colOff>270500</xdr:colOff>
      <xdr:row>6</xdr:row>
      <xdr:rowOff>1762750</xdr:rowOff>
    </xdr:from>
    <xdr:to>
      <xdr:col>75</xdr:col>
      <xdr:colOff>429250</xdr:colOff>
      <xdr:row>8</xdr:row>
      <xdr:rowOff>2778750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E972635B-3F39-4678-B76F-33960566A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79000" y="3445500"/>
          <a:ext cx="15240000" cy="1143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7</xdr:row>
      <xdr:rowOff>31750</xdr:rowOff>
    </xdr:from>
    <xdr:to>
      <xdr:col>2</xdr:col>
      <xdr:colOff>6921500</xdr:colOff>
      <xdr:row>7</xdr:row>
      <xdr:rowOff>5175250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14BCD1DF-D923-4EE9-A124-288EFD4C0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0" y="6921500"/>
          <a:ext cx="6858000" cy="51435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109500</xdr:colOff>
      <xdr:row>8</xdr:row>
      <xdr:rowOff>77750</xdr:rowOff>
    </xdr:from>
    <xdr:to>
      <xdr:col>2</xdr:col>
      <xdr:colOff>6921500</xdr:colOff>
      <xdr:row>8</xdr:row>
      <xdr:rowOff>5186750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7424BF18-CE65-4A43-B9B7-A98F36123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0250" y="12174500"/>
          <a:ext cx="6812000" cy="5109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100750</xdr:colOff>
      <xdr:row>8</xdr:row>
      <xdr:rowOff>37250</xdr:rowOff>
    </xdr:from>
    <xdr:to>
      <xdr:col>1</xdr:col>
      <xdr:colOff>6985000</xdr:colOff>
      <xdr:row>8</xdr:row>
      <xdr:rowOff>5200438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C290EA05-AC8B-41C6-B421-BF613CFA6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750" y="12134000"/>
          <a:ext cx="6884250" cy="5163188"/>
        </a:xfrm>
        <a:prstGeom prst="rect">
          <a:avLst/>
        </a:prstGeom>
      </xdr:spPr>
    </xdr:pic>
    <xdr:clientData/>
  </xdr:twoCellAnchor>
  <xdr:twoCellAnchor editAs="oneCell">
    <xdr:from>
      <xdr:col>2</xdr:col>
      <xdr:colOff>92000</xdr:colOff>
      <xdr:row>6</xdr:row>
      <xdr:rowOff>60250</xdr:rowOff>
    </xdr:from>
    <xdr:to>
      <xdr:col>2</xdr:col>
      <xdr:colOff>6912000</xdr:colOff>
      <xdr:row>6</xdr:row>
      <xdr:rowOff>5175250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50DF6883-9C87-43FD-B700-927A04E16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2750" y="1743000"/>
          <a:ext cx="6820000" cy="5115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1353250</xdr:colOff>
      <xdr:row>7</xdr:row>
      <xdr:rowOff>51500</xdr:rowOff>
    </xdr:from>
    <xdr:to>
      <xdr:col>1</xdr:col>
      <xdr:colOff>5207000</xdr:colOff>
      <xdr:row>7</xdr:row>
      <xdr:rowOff>5189833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F30FCBDA-B08C-466F-97D2-07D2A5CC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250" y="6941250"/>
          <a:ext cx="3853750" cy="5138333"/>
        </a:xfrm>
        <a:prstGeom prst="rect">
          <a:avLst/>
        </a:prstGeom>
      </xdr:spPr>
    </xdr:pic>
    <xdr:clientData/>
  </xdr:twoCellAnchor>
  <xdr:twoCellAnchor editAs="oneCell">
    <xdr:from>
      <xdr:col>1</xdr:col>
      <xdr:colOff>138000</xdr:colOff>
      <xdr:row>6</xdr:row>
      <xdr:rowOff>74500</xdr:rowOff>
    </xdr:from>
    <xdr:to>
      <xdr:col>1</xdr:col>
      <xdr:colOff>6953250</xdr:colOff>
      <xdr:row>6</xdr:row>
      <xdr:rowOff>5185938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9B3DE5FC-A219-425C-A678-F830A54D9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000" y="1757250"/>
          <a:ext cx="6815250" cy="5111438"/>
        </a:xfrm>
        <a:prstGeom prst="rect">
          <a:avLst/>
        </a:prstGeom>
      </xdr:spPr>
    </xdr:pic>
    <xdr:clientData/>
  </xdr:twoCellAnchor>
  <xdr:twoCellAnchor editAs="oneCell">
    <xdr:from>
      <xdr:col>2</xdr:col>
      <xdr:colOff>1459500</xdr:colOff>
      <xdr:row>9</xdr:row>
      <xdr:rowOff>62499</xdr:rowOff>
    </xdr:from>
    <xdr:to>
      <xdr:col>2</xdr:col>
      <xdr:colOff>5270500</xdr:colOff>
      <xdr:row>9</xdr:row>
      <xdr:rowOff>5143832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D54666FC-0820-4FB3-BC69-855A3EB79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0250" y="17366249"/>
          <a:ext cx="3811000" cy="5081333"/>
        </a:xfrm>
        <a:prstGeom prst="rect">
          <a:avLst/>
        </a:prstGeom>
      </xdr:spPr>
    </xdr:pic>
    <xdr:clientData/>
  </xdr:twoCellAnchor>
  <xdr:twoCellAnchor editAs="oneCell">
    <xdr:from>
      <xdr:col>1</xdr:col>
      <xdr:colOff>1546000</xdr:colOff>
      <xdr:row>9</xdr:row>
      <xdr:rowOff>53750</xdr:rowOff>
    </xdr:from>
    <xdr:to>
      <xdr:col>1</xdr:col>
      <xdr:colOff>5363313</xdr:colOff>
      <xdr:row>9</xdr:row>
      <xdr:rowOff>5143500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B04C28F8-8739-4FD7-95C2-0EC635DB3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0000" y="17357500"/>
          <a:ext cx="3817313" cy="50897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5553075</xdr:colOff>
      <xdr:row>1</xdr:row>
      <xdr:rowOff>269968</xdr:rowOff>
    </xdr:from>
    <xdr:ext cx="805360" cy="392905"/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6825" y="492218"/>
          <a:ext cx="805360" cy="392905"/>
        </a:xfrm>
        <a:prstGeom prst="rect">
          <a:avLst/>
        </a:prstGeom>
      </xdr:spPr>
    </xdr:pic>
    <xdr:clientData/>
  </xdr:oneCellAnchor>
  <xdr:twoCellAnchor editAs="oneCell">
    <xdr:from>
      <xdr:col>1</xdr:col>
      <xdr:colOff>412750</xdr:colOff>
      <xdr:row>1</xdr:row>
      <xdr:rowOff>190500</xdr:rowOff>
    </xdr:from>
    <xdr:to>
      <xdr:col>1</xdr:col>
      <xdr:colOff>1841500</xdr:colOff>
      <xdr:row>4</xdr:row>
      <xdr:rowOff>14983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1DB4E51-B643-4467-AD2A-47F75014E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1275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210</xdr:col>
      <xdr:colOff>0</xdr:colOff>
      <xdr:row>49</xdr:row>
      <xdr:rowOff>0</xdr:rowOff>
    </xdr:from>
    <xdr:to>
      <xdr:col>222</xdr:col>
      <xdr:colOff>342900</xdr:colOff>
      <xdr:row>62</xdr:row>
      <xdr:rowOff>257175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567934C-9C76-4817-A3EF-8D5DBDC8D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55875" y="390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150000</xdr:colOff>
      <xdr:row>49</xdr:row>
      <xdr:rowOff>150000</xdr:rowOff>
    </xdr:from>
    <xdr:to>
      <xdr:col>222</xdr:col>
      <xdr:colOff>492900</xdr:colOff>
      <xdr:row>62</xdr:row>
      <xdr:rowOff>407175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90FBD628-9470-498D-B5B7-B935E5E84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05875" y="392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300000</xdr:colOff>
      <xdr:row>49</xdr:row>
      <xdr:rowOff>300000</xdr:rowOff>
    </xdr:from>
    <xdr:to>
      <xdr:col>223</xdr:col>
      <xdr:colOff>23775</xdr:colOff>
      <xdr:row>63</xdr:row>
      <xdr:rowOff>128550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90A53CB1-D4D9-4580-8258-B241B6E16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5875" y="393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450000</xdr:colOff>
      <xdr:row>50</xdr:row>
      <xdr:rowOff>21375</xdr:rowOff>
    </xdr:from>
    <xdr:to>
      <xdr:col>222</xdr:col>
      <xdr:colOff>564300</xdr:colOff>
      <xdr:row>73</xdr:row>
      <xdr:rowOff>221400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0C47B187-EC92-45A2-8BD0-F47012E2C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05875" y="395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210</xdr:col>
      <xdr:colOff>600000</xdr:colOff>
      <xdr:row>50</xdr:row>
      <xdr:rowOff>171375</xdr:rowOff>
    </xdr:from>
    <xdr:to>
      <xdr:col>223</xdr:col>
      <xdr:colOff>95175</xdr:colOff>
      <xdr:row>73</xdr:row>
      <xdr:rowOff>371400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BED20C84-CD64-456F-AE9F-D452084F2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55875" y="3965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130875</xdr:colOff>
      <xdr:row>50</xdr:row>
      <xdr:rowOff>321375</xdr:rowOff>
    </xdr:from>
    <xdr:to>
      <xdr:col>223</xdr:col>
      <xdr:colOff>245175</xdr:colOff>
      <xdr:row>74</xdr:row>
      <xdr:rowOff>92775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A5ED760B-484D-430B-939B-D08C2097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05875" y="398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280875</xdr:colOff>
      <xdr:row>51</xdr:row>
      <xdr:rowOff>42750</xdr:rowOff>
    </xdr:from>
    <xdr:to>
      <xdr:col>224</xdr:col>
      <xdr:colOff>4650</xdr:colOff>
      <xdr:row>64</xdr:row>
      <xdr:rowOff>299925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36886914-B8CB-4198-8897-1BD082F9C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55875" y="399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430875</xdr:colOff>
      <xdr:row>51</xdr:row>
      <xdr:rowOff>192750</xdr:rowOff>
    </xdr:from>
    <xdr:to>
      <xdr:col>224</xdr:col>
      <xdr:colOff>154650</xdr:colOff>
      <xdr:row>65</xdr:row>
      <xdr:rowOff>21300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1218DAE1-E575-4BC7-BBCF-780962AE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305875" y="401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580875</xdr:colOff>
      <xdr:row>51</xdr:row>
      <xdr:rowOff>342750</xdr:rowOff>
    </xdr:from>
    <xdr:to>
      <xdr:col>224</xdr:col>
      <xdr:colOff>304650</xdr:colOff>
      <xdr:row>65</xdr:row>
      <xdr:rowOff>171300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5B6206B5-367A-4730-BD11-B74081D93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55875" y="402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111750</xdr:colOff>
      <xdr:row>52</xdr:row>
      <xdr:rowOff>64125</xdr:rowOff>
    </xdr:from>
    <xdr:to>
      <xdr:col>224</xdr:col>
      <xdr:colOff>454650</xdr:colOff>
      <xdr:row>65</xdr:row>
      <xdr:rowOff>321300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E8ED3F93-AF6B-49B7-BC83-110751513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05875" y="404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261750</xdr:colOff>
      <xdr:row>52</xdr:row>
      <xdr:rowOff>214125</xdr:rowOff>
    </xdr:from>
    <xdr:to>
      <xdr:col>225</xdr:col>
      <xdr:colOff>1400</xdr:colOff>
      <xdr:row>62</xdr:row>
      <xdr:rowOff>294391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8E803B4-048D-4CB2-9D0B-9CA1BE2AB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55875" y="40552500"/>
          <a:ext cx="7772400" cy="4366516"/>
        </a:xfrm>
        <a:prstGeom prst="rect">
          <a:avLst/>
        </a:prstGeom>
      </xdr:spPr>
    </xdr:pic>
    <xdr:clientData/>
  </xdr:twoCellAnchor>
  <xdr:twoCellAnchor editAs="oneCell">
    <xdr:from>
      <xdr:col>212</xdr:col>
      <xdr:colOff>411750</xdr:colOff>
      <xdr:row>52</xdr:row>
      <xdr:rowOff>364125</xdr:rowOff>
    </xdr:from>
    <xdr:to>
      <xdr:col>225</xdr:col>
      <xdr:colOff>135525</xdr:colOff>
      <xdr:row>66</xdr:row>
      <xdr:rowOff>192675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339966D6-7D96-4927-B6E6-BE52E12A4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5875" y="407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561750</xdr:colOff>
      <xdr:row>53</xdr:row>
      <xdr:rowOff>85500</xdr:rowOff>
    </xdr:from>
    <xdr:to>
      <xdr:col>225</xdr:col>
      <xdr:colOff>285525</xdr:colOff>
      <xdr:row>66</xdr:row>
      <xdr:rowOff>342675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D0E05761-CAF5-438E-BA1B-B8B242C48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55875" y="408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92625</xdr:colOff>
      <xdr:row>53</xdr:row>
      <xdr:rowOff>235500</xdr:rowOff>
    </xdr:from>
    <xdr:to>
      <xdr:col>225</xdr:col>
      <xdr:colOff>435525</xdr:colOff>
      <xdr:row>67</xdr:row>
      <xdr:rowOff>64050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75D6EC53-B733-4D23-8077-F3D28F74B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05875" y="410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242625</xdr:colOff>
      <xdr:row>53</xdr:row>
      <xdr:rowOff>385500</xdr:rowOff>
    </xdr:from>
    <xdr:to>
      <xdr:col>225</xdr:col>
      <xdr:colOff>585525</xdr:colOff>
      <xdr:row>67</xdr:row>
      <xdr:rowOff>214050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129213BA-42B5-4CB1-9854-CD7D603CD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55875" y="411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392625</xdr:colOff>
      <xdr:row>54</xdr:row>
      <xdr:rowOff>106875</xdr:rowOff>
    </xdr:from>
    <xdr:to>
      <xdr:col>226</xdr:col>
      <xdr:colOff>116400</xdr:colOff>
      <xdr:row>67</xdr:row>
      <xdr:rowOff>364050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47F66E38-3E80-4344-A3C3-3F68F369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05875" y="413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542625</xdr:colOff>
      <xdr:row>54</xdr:row>
      <xdr:rowOff>256875</xdr:rowOff>
    </xdr:from>
    <xdr:to>
      <xdr:col>226</xdr:col>
      <xdr:colOff>266400</xdr:colOff>
      <xdr:row>68</xdr:row>
      <xdr:rowOff>85425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EFFB55BD-8813-4098-850B-D1C76EF0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655875" y="414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148375</xdr:colOff>
      <xdr:row>6</xdr:row>
      <xdr:rowOff>53126</xdr:rowOff>
    </xdr:from>
    <xdr:to>
      <xdr:col>1</xdr:col>
      <xdr:colOff>6810375</xdr:colOff>
      <xdr:row>6</xdr:row>
      <xdr:rowOff>5182698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DD2DF81F-DF8A-4840-A5AC-53CF214C5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500" y="1672376"/>
          <a:ext cx="6662000" cy="5129572"/>
        </a:xfrm>
        <a:prstGeom prst="rect">
          <a:avLst/>
        </a:prstGeom>
      </xdr:spPr>
    </xdr:pic>
    <xdr:clientData/>
  </xdr:twoCellAnchor>
  <xdr:twoCellAnchor editAs="oneCell">
    <xdr:from>
      <xdr:col>2</xdr:col>
      <xdr:colOff>209875</xdr:colOff>
      <xdr:row>6</xdr:row>
      <xdr:rowOff>114625</xdr:rowOff>
    </xdr:from>
    <xdr:to>
      <xdr:col>2</xdr:col>
      <xdr:colOff>6794500</xdr:colOff>
      <xdr:row>6</xdr:row>
      <xdr:rowOff>5182590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49E9E592-E7EC-4EC5-B996-1946E6ADF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6000" y="1733875"/>
          <a:ext cx="6584625" cy="5067965"/>
        </a:xfrm>
        <a:prstGeom prst="rect">
          <a:avLst/>
        </a:prstGeom>
      </xdr:spPr>
    </xdr:pic>
    <xdr:clientData/>
  </xdr:twoCellAnchor>
  <xdr:twoCellAnchor editAs="oneCell">
    <xdr:from>
      <xdr:col>1</xdr:col>
      <xdr:colOff>136000</xdr:colOff>
      <xdr:row>7</xdr:row>
      <xdr:rowOff>24875</xdr:rowOff>
    </xdr:from>
    <xdr:to>
      <xdr:col>1</xdr:col>
      <xdr:colOff>6746875</xdr:colOff>
      <xdr:row>7</xdr:row>
      <xdr:rowOff>5141239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9C4760A7-7698-43B2-A380-BBDE86E1C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125" y="6835250"/>
          <a:ext cx="6610875" cy="5116364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145000</xdr:colOff>
      <xdr:row>7</xdr:row>
      <xdr:rowOff>49750</xdr:rowOff>
    </xdr:from>
    <xdr:to>
      <xdr:col>2</xdr:col>
      <xdr:colOff>6873875</xdr:colOff>
      <xdr:row>7</xdr:row>
      <xdr:rowOff>5190913</xdr:rowOff>
    </xdr:to>
    <xdr:pic>
      <xdr:nvPicPr>
        <xdr:cNvPr id="134" name="Imagem 133">
          <a:extLst>
            <a:ext uri="{FF2B5EF4-FFF2-40B4-BE49-F238E27FC236}">
              <a16:creationId xmlns:a16="http://schemas.microsoft.com/office/drawing/2014/main" id="{6F7FF847-DE2A-470C-AADE-93C367600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1125" y="6860125"/>
          <a:ext cx="6728875" cy="5141163"/>
        </a:xfrm>
        <a:prstGeom prst="rect">
          <a:avLst/>
        </a:prstGeom>
      </xdr:spPr>
    </xdr:pic>
    <xdr:clientData/>
  </xdr:twoCellAnchor>
  <xdr:twoCellAnchor editAs="oneCell">
    <xdr:from>
      <xdr:col>1</xdr:col>
      <xdr:colOff>87875</xdr:colOff>
      <xdr:row>8</xdr:row>
      <xdr:rowOff>72000</xdr:rowOff>
    </xdr:from>
    <xdr:to>
      <xdr:col>2</xdr:col>
      <xdr:colOff>0</xdr:colOff>
      <xdr:row>8</xdr:row>
      <xdr:rowOff>5170421</xdr:rowOff>
    </xdr:to>
    <xdr:pic>
      <xdr:nvPicPr>
        <xdr:cNvPr id="216" name="Imagem 215">
          <a:extLst>
            <a:ext uri="{FF2B5EF4-FFF2-40B4-BE49-F238E27FC236}">
              <a16:creationId xmlns:a16="http://schemas.microsoft.com/office/drawing/2014/main" id="{8580666C-7751-4843-BB23-FB822E9AD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00" y="12073500"/>
          <a:ext cx="6770125" cy="5098421"/>
        </a:xfrm>
        <a:prstGeom prst="rect">
          <a:avLst/>
        </a:prstGeom>
      </xdr:spPr>
    </xdr:pic>
    <xdr:clientData/>
  </xdr:twoCellAnchor>
  <xdr:twoCellAnchor editAs="oneCell">
    <xdr:from>
      <xdr:col>2</xdr:col>
      <xdr:colOff>89189</xdr:colOff>
      <xdr:row>8</xdr:row>
      <xdr:rowOff>255876</xdr:rowOff>
    </xdr:from>
    <xdr:to>
      <xdr:col>2</xdr:col>
      <xdr:colOff>6882625</xdr:colOff>
      <xdr:row>8</xdr:row>
      <xdr:rowOff>5064126</xdr:rowOff>
    </xdr:to>
    <xdr:pic>
      <xdr:nvPicPr>
        <xdr:cNvPr id="330" name="Imagem 329">
          <a:extLst>
            <a:ext uri="{FF2B5EF4-FFF2-40B4-BE49-F238E27FC236}">
              <a16:creationId xmlns:a16="http://schemas.microsoft.com/office/drawing/2014/main" id="{6F8BFCE4-7CCC-485C-912B-675B0D4DC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5314" y="12257376"/>
          <a:ext cx="6793436" cy="48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32251</xdr:colOff>
      <xdr:row>9</xdr:row>
      <xdr:rowOff>119564</xdr:rowOff>
    </xdr:from>
    <xdr:to>
      <xdr:col>2</xdr:col>
      <xdr:colOff>0</xdr:colOff>
      <xdr:row>9</xdr:row>
      <xdr:rowOff>5009714</xdr:rowOff>
    </xdr:to>
    <xdr:pic>
      <xdr:nvPicPr>
        <xdr:cNvPr id="392" name="Imagem 391">
          <a:extLst>
            <a:ext uri="{FF2B5EF4-FFF2-40B4-BE49-F238E27FC236}">
              <a16:creationId xmlns:a16="http://schemas.microsoft.com/office/drawing/2014/main" id="{B2B4D5A8-8A6B-4A46-92DC-C6695E7B4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376" y="17312189"/>
          <a:ext cx="6825749" cy="4890150"/>
        </a:xfrm>
        <a:prstGeom prst="rect">
          <a:avLst/>
        </a:prstGeom>
      </xdr:spPr>
    </xdr:pic>
    <xdr:clientData/>
  </xdr:twoCellAnchor>
  <xdr:twoCellAnchor editAs="oneCell">
    <xdr:from>
      <xdr:col>2</xdr:col>
      <xdr:colOff>101063</xdr:colOff>
      <xdr:row>9</xdr:row>
      <xdr:rowOff>156625</xdr:rowOff>
    </xdr:from>
    <xdr:to>
      <xdr:col>2</xdr:col>
      <xdr:colOff>6858001</xdr:colOff>
      <xdr:row>9</xdr:row>
      <xdr:rowOff>4987712</xdr:rowOff>
    </xdr:to>
    <xdr:pic>
      <xdr:nvPicPr>
        <xdr:cNvPr id="418" name="Imagem 417">
          <a:extLst>
            <a:ext uri="{FF2B5EF4-FFF2-40B4-BE49-F238E27FC236}">
              <a16:creationId xmlns:a16="http://schemas.microsoft.com/office/drawing/2014/main" id="{B0DA800A-E490-46A7-8801-35A1B12B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7188" y="17349250"/>
          <a:ext cx="6756938" cy="4831087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4676775</xdr:colOff>
      <xdr:row>1</xdr:row>
      <xdr:rowOff>322884</xdr:rowOff>
    </xdr:from>
    <xdr:to>
      <xdr:col>2</xdr:col>
      <xdr:colOff>5505418</xdr:colOff>
      <xdr:row>4</xdr:row>
      <xdr:rowOff>1414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4442" y="534551"/>
          <a:ext cx="828643" cy="39819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158750</xdr:rowOff>
    </xdr:from>
    <xdr:to>
      <xdr:col>1</xdr:col>
      <xdr:colOff>2063750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EED7ABB-1647-47C1-80DF-BE3349AB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70250</xdr:colOff>
      <xdr:row>6</xdr:row>
      <xdr:rowOff>108350</xdr:rowOff>
    </xdr:from>
    <xdr:to>
      <xdr:col>1</xdr:col>
      <xdr:colOff>6945329</xdr:colOff>
      <xdr:row>6</xdr:row>
      <xdr:rowOff>5143499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B89351CA-2B53-4908-8B61-A5753E44A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250" y="1791100"/>
          <a:ext cx="6875079" cy="5035149"/>
        </a:xfrm>
        <a:prstGeom prst="rect">
          <a:avLst/>
        </a:prstGeom>
      </xdr:spPr>
    </xdr:pic>
    <xdr:clientData/>
  </xdr:twoCellAnchor>
  <xdr:twoCellAnchor editAs="oneCell">
    <xdr:from>
      <xdr:col>2</xdr:col>
      <xdr:colOff>85750</xdr:colOff>
      <xdr:row>6</xdr:row>
      <xdr:rowOff>54000</xdr:rowOff>
    </xdr:from>
    <xdr:to>
      <xdr:col>2</xdr:col>
      <xdr:colOff>6937376</xdr:colOff>
      <xdr:row>7</xdr:row>
      <xdr:rowOff>8620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6CF37D24-9AEB-4E03-9A08-C3E7F287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50" y="1736750"/>
          <a:ext cx="6851626" cy="5161620"/>
        </a:xfrm>
        <a:prstGeom prst="rect">
          <a:avLst/>
        </a:prstGeom>
      </xdr:spPr>
    </xdr:pic>
    <xdr:clientData/>
  </xdr:twoCellAnchor>
  <xdr:twoCellAnchor editAs="oneCell">
    <xdr:from>
      <xdr:col>1</xdr:col>
      <xdr:colOff>54626</xdr:colOff>
      <xdr:row>7</xdr:row>
      <xdr:rowOff>118126</xdr:rowOff>
    </xdr:from>
    <xdr:to>
      <xdr:col>1</xdr:col>
      <xdr:colOff>6942788</xdr:colOff>
      <xdr:row>7</xdr:row>
      <xdr:rowOff>5143500</xdr:rowOff>
    </xdr:to>
    <xdr:pic>
      <xdr:nvPicPr>
        <xdr:cNvPr id="105" name="Imagem 104">
          <a:extLst>
            <a:ext uri="{FF2B5EF4-FFF2-40B4-BE49-F238E27FC236}">
              <a16:creationId xmlns:a16="http://schemas.microsoft.com/office/drawing/2014/main" id="{7C794148-1AD9-4026-A28B-B7488A88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626" y="7007876"/>
          <a:ext cx="6888162" cy="5025374"/>
        </a:xfrm>
        <a:prstGeom prst="rect">
          <a:avLst/>
        </a:prstGeom>
      </xdr:spPr>
    </xdr:pic>
    <xdr:clientData/>
  </xdr:twoCellAnchor>
  <xdr:twoCellAnchor editAs="oneCell">
    <xdr:from>
      <xdr:col>2</xdr:col>
      <xdr:colOff>76000</xdr:colOff>
      <xdr:row>7</xdr:row>
      <xdr:rowOff>107750</xdr:rowOff>
    </xdr:from>
    <xdr:to>
      <xdr:col>2</xdr:col>
      <xdr:colOff>6953250</xdr:colOff>
      <xdr:row>7</xdr:row>
      <xdr:rowOff>5118592</xdr:rowOff>
    </xdr:to>
    <xdr:pic>
      <xdr:nvPicPr>
        <xdr:cNvPr id="111" name="Imagem 110">
          <a:extLst>
            <a:ext uri="{FF2B5EF4-FFF2-40B4-BE49-F238E27FC236}">
              <a16:creationId xmlns:a16="http://schemas.microsoft.com/office/drawing/2014/main" id="{F9D411D2-3C1A-4992-8338-0566222A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000" y="6997500"/>
          <a:ext cx="6877250" cy="501084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</xdr:row>
      <xdr:rowOff>67251</xdr:rowOff>
    </xdr:from>
    <xdr:to>
      <xdr:col>1</xdr:col>
      <xdr:colOff>6923383</xdr:colOff>
      <xdr:row>8</xdr:row>
      <xdr:rowOff>5048251</xdr:rowOff>
    </xdr:to>
    <xdr:pic>
      <xdr:nvPicPr>
        <xdr:cNvPr id="113" name="Imagem 112">
          <a:extLst>
            <a:ext uri="{FF2B5EF4-FFF2-40B4-BE49-F238E27FC236}">
              <a16:creationId xmlns:a16="http://schemas.microsoft.com/office/drawing/2014/main" id="{46352ED3-14B9-437D-ABD8-5BBF57D50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12164001"/>
          <a:ext cx="6859883" cy="4981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58500</xdr:colOff>
      <xdr:row>8</xdr:row>
      <xdr:rowOff>42625</xdr:rowOff>
    </xdr:from>
    <xdr:to>
      <xdr:col>2</xdr:col>
      <xdr:colOff>6953250</xdr:colOff>
      <xdr:row>8</xdr:row>
      <xdr:rowOff>5070300</xdr:rowOff>
    </xdr:to>
    <xdr:pic>
      <xdr:nvPicPr>
        <xdr:cNvPr id="115" name="Imagem 114">
          <a:extLst>
            <a:ext uri="{FF2B5EF4-FFF2-40B4-BE49-F238E27FC236}">
              <a16:creationId xmlns:a16="http://schemas.microsoft.com/office/drawing/2014/main" id="{E46A6579-8A9D-492D-8DD5-7CC8C0D19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7500" y="12139375"/>
          <a:ext cx="6894750" cy="502767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</xdr:row>
      <xdr:rowOff>88250</xdr:rowOff>
    </xdr:from>
    <xdr:to>
      <xdr:col>1</xdr:col>
      <xdr:colOff>6953250</xdr:colOff>
      <xdr:row>9</xdr:row>
      <xdr:rowOff>5101053</xdr:rowOff>
    </xdr:to>
    <xdr:pic>
      <xdr:nvPicPr>
        <xdr:cNvPr id="159" name="Imagem 158">
          <a:extLst>
            <a:ext uri="{FF2B5EF4-FFF2-40B4-BE49-F238E27FC236}">
              <a16:creationId xmlns:a16="http://schemas.microsoft.com/office/drawing/2014/main" id="{9812482C-4C20-40DE-92E4-07C20227E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17296750"/>
          <a:ext cx="6889750" cy="5012803"/>
        </a:xfrm>
        <a:prstGeom prst="rect">
          <a:avLst/>
        </a:prstGeom>
      </xdr:spPr>
    </xdr:pic>
    <xdr:clientData/>
  </xdr:twoCellAnchor>
  <xdr:twoCellAnchor editAs="oneCell">
    <xdr:from>
      <xdr:col>2</xdr:col>
      <xdr:colOff>46126</xdr:colOff>
      <xdr:row>9</xdr:row>
      <xdr:rowOff>93749</xdr:rowOff>
    </xdr:from>
    <xdr:to>
      <xdr:col>2</xdr:col>
      <xdr:colOff>6953251</xdr:colOff>
      <xdr:row>9</xdr:row>
      <xdr:rowOff>5101080</xdr:rowOff>
    </xdr:to>
    <xdr:pic>
      <xdr:nvPicPr>
        <xdr:cNvPr id="165" name="Imagem 164">
          <a:extLst>
            <a:ext uri="{FF2B5EF4-FFF2-40B4-BE49-F238E27FC236}">
              <a16:creationId xmlns:a16="http://schemas.microsoft.com/office/drawing/2014/main" id="{0A8BC9D3-9C91-4C3E-A926-12F08AA70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5126" y="17302249"/>
          <a:ext cx="6907125" cy="5007331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4191000</xdr:colOff>
      <xdr:row>1</xdr:row>
      <xdr:rowOff>269968</xdr:rowOff>
    </xdr:from>
    <xdr:to>
      <xdr:col>2</xdr:col>
      <xdr:colOff>4999535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479518"/>
          <a:ext cx="808535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</xdr:row>
      <xdr:rowOff>171450</xdr:rowOff>
    </xdr:from>
    <xdr:to>
      <xdr:col>1</xdr:col>
      <xdr:colOff>1866900</xdr:colOff>
      <xdr:row>4</xdr:row>
      <xdr:rowOff>24508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4CA4E2C-10D8-4093-BF69-0BF16489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381000"/>
          <a:ext cx="1428750" cy="538858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4991100</xdr:colOff>
      <xdr:row>1</xdr:row>
      <xdr:rowOff>155668</xdr:rowOff>
    </xdr:from>
    <xdr:to>
      <xdr:col>2</xdr:col>
      <xdr:colOff>6076950</xdr:colOff>
      <xdr:row>3</xdr:row>
      <xdr:rowOff>164856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3900" y="365218"/>
          <a:ext cx="1085850" cy="54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</xdr:row>
      <xdr:rowOff>76200</xdr:rowOff>
    </xdr:from>
    <xdr:to>
      <xdr:col>1</xdr:col>
      <xdr:colOff>2266950</xdr:colOff>
      <xdr:row>4</xdr:row>
      <xdr:rowOff>54962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DCD52D-4D7E-436E-9195-CB563791B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285750"/>
          <a:ext cx="1809750" cy="702662"/>
        </a:xfrm>
        <a:prstGeom prst="rect">
          <a:avLst/>
        </a:prstGeom>
      </xdr:spPr>
    </xdr:pic>
    <xdr:clientData/>
  </xdr:twoCellAnchor>
  <xdr:twoCellAnchor editAs="oneCell">
    <xdr:from>
      <xdr:col>2</xdr:col>
      <xdr:colOff>1519230</xdr:colOff>
      <xdr:row>6</xdr:row>
      <xdr:rowOff>42864</xdr:rowOff>
    </xdr:from>
    <xdr:to>
      <xdr:col>2</xdr:col>
      <xdr:colOff>5524492</xdr:colOff>
      <xdr:row>6</xdr:row>
      <xdr:rowOff>5139093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CBDB609A-5D52-41B9-8680-70214B9DB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793" y="1685927"/>
          <a:ext cx="4005262" cy="5096229"/>
        </a:xfrm>
        <a:prstGeom prst="rect">
          <a:avLst/>
        </a:prstGeom>
      </xdr:spPr>
    </xdr:pic>
    <xdr:clientData/>
  </xdr:twoCellAnchor>
  <xdr:twoCellAnchor editAs="oneCell">
    <xdr:from>
      <xdr:col>1</xdr:col>
      <xdr:colOff>71443</xdr:colOff>
      <xdr:row>6</xdr:row>
      <xdr:rowOff>71439</xdr:rowOff>
    </xdr:from>
    <xdr:to>
      <xdr:col>1</xdr:col>
      <xdr:colOff>6881811</xdr:colOff>
      <xdr:row>6</xdr:row>
      <xdr:rowOff>5179215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57F5E836-F7B0-4A72-9224-E8178DCEE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81" y="1714502"/>
          <a:ext cx="6810368" cy="510777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8020050</xdr:colOff>
      <xdr:row>1</xdr:row>
      <xdr:rowOff>250918</xdr:rowOff>
    </xdr:from>
    <xdr:to>
      <xdr:col>2</xdr:col>
      <xdr:colOff>8825410</xdr:colOff>
      <xdr:row>3</xdr:row>
      <xdr:rowOff>119948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19ABA2E-AD86-4F05-8A3D-9FF18690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8050" y="46046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1</xdr:row>
      <xdr:rowOff>152400</xdr:rowOff>
    </xdr:from>
    <xdr:to>
      <xdr:col>1</xdr:col>
      <xdr:colOff>2038350</xdr:colOff>
      <xdr:row>3</xdr:row>
      <xdr:rowOff>157858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03D8CFE-1092-436C-B473-95EF90C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361950"/>
          <a:ext cx="1428750" cy="53885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4848225</xdr:colOff>
      <xdr:row>1</xdr:row>
      <xdr:rowOff>253035</xdr:rowOff>
    </xdr:from>
    <xdr:to>
      <xdr:col>2</xdr:col>
      <xdr:colOff>5676868</xdr:colOff>
      <xdr:row>3</xdr:row>
      <xdr:rowOff>122065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CF2AA59-FB34-4AC2-8B13-77535EE9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7225" y="462585"/>
          <a:ext cx="828643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723899</xdr:colOff>
      <xdr:row>1</xdr:row>
      <xdr:rowOff>133350</xdr:rowOff>
    </xdr:from>
    <xdr:to>
      <xdr:col>1</xdr:col>
      <xdr:colOff>2413612</xdr:colOff>
      <xdr:row>4</xdr:row>
      <xdr:rowOff>95250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07C90-E0A1-44DD-B717-FA395876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599" y="342900"/>
          <a:ext cx="1689713" cy="685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4867275</xdr:colOff>
      <xdr:row>1</xdr:row>
      <xdr:rowOff>259385</xdr:rowOff>
    </xdr:from>
    <xdr:to>
      <xdr:col>2</xdr:col>
      <xdr:colOff>5695918</xdr:colOff>
      <xdr:row>3</xdr:row>
      <xdr:rowOff>128415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8C67562-3AFD-4307-BECC-3834A812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0400" y="465760"/>
          <a:ext cx="828643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1</xdr:row>
      <xdr:rowOff>111125</xdr:rowOff>
    </xdr:from>
    <xdr:to>
      <xdr:col>1</xdr:col>
      <xdr:colOff>2467129</xdr:colOff>
      <xdr:row>4</xdr:row>
      <xdr:rowOff>79375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FE895C-3659-447B-A3A2-DF1E6CA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25" y="317500"/>
          <a:ext cx="1721004" cy="6985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5272088</xdr:colOff>
      <xdr:row>1</xdr:row>
      <xdr:rowOff>243510</xdr:rowOff>
    </xdr:from>
    <xdr:to>
      <xdr:col>2</xdr:col>
      <xdr:colOff>6100731</xdr:colOff>
      <xdr:row>3</xdr:row>
      <xdr:rowOff>112540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F0460D7-22C9-4D35-9C96-6663BEFF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1088" y="457823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598713</xdr:colOff>
      <xdr:row>1</xdr:row>
      <xdr:rowOff>136072</xdr:rowOff>
    </xdr:from>
    <xdr:to>
      <xdr:col>1</xdr:col>
      <xdr:colOff>2174438</xdr:colOff>
      <xdr:row>4</xdr:row>
      <xdr:rowOff>54429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7CE8E96-4407-4031-82D0-B3F1165A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340179"/>
          <a:ext cx="1575725" cy="639536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857250</xdr:colOff>
      <xdr:row>1</xdr:row>
      <xdr:rowOff>257175</xdr:rowOff>
    </xdr:from>
    <xdr:to>
      <xdr:col>2</xdr:col>
      <xdr:colOff>1011210</xdr:colOff>
      <xdr:row>4</xdr:row>
      <xdr:rowOff>36431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457200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1</xdr:row>
      <xdr:rowOff>289018</xdr:rowOff>
    </xdr:from>
    <xdr:to>
      <xdr:col>5</xdr:col>
      <xdr:colOff>1986460</xdr:colOff>
      <xdr:row>3</xdr:row>
      <xdr:rowOff>167573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21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1</xdr:row>
      <xdr:rowOff>209550</xdr:rowOff>
    </xdr:from>
    <xdr:to>
      <xdr:col>2</xdr:col>
      <xdr:colOff>334935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542925</xdr:colOff>
      <xdr:row>1</xdr:row>
      <xdr:rowOff>269968</xdr:rowOff>
    </xdr:from>
    <xdr:to>
      <xdr:col>5</xdr:col>
      <xdr:colOff>1348285</xdr:colOff>
      <xdr:row>3</xdr:row>
      <xdr:rowOff>148523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69993"/>
          <a:ext cx="805360" cy="4119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</sheetNames>
    <definedNames>
      <definedName name="PassaExtenso"/>
    </defined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A37"/>
  <sheetViews>
    <sheetView showGridLines="0" tabSelected="1" topLeftCell="A10" zoomScale="40" zoomScaleNormal="40" workbookViewId="0">
      <selection activeCell="L21" sqref="L21"/>
    </sheetView>
  </sheetViews>
  <sheetFormatPr defaultColWidth="9.140625" defaultRowHeight="34.5" customHeight="1" x14ac:dyDescent="0.25"/>
  <cols>
    <col min="1" max="1" width="3.7109375" style="31" customWidth="1"/>
    <col min="2" max="2" width="13.7109375" style="31" customWidth="1"/>
    <col min="3" max="3" width="32.5703125" style="31" customWidth="1"/>
    <col min="4" max="5" width="25.5703125" style="31" customWidth="1"/>
    <col min="6" max="6" width="24.140625" style="31" customWidth="1"/>
    <col min="7" max="7" width="25.5703125" style="31" customWidth="1"/>
    <col min="8" max="8" width="32.140625" style="31" customWidth="1"/>
    <col min="9" max="9" width="23.42578125" style="31" customWidth="1"/>
    <col min="10" max="10" width="23.42578125" style="32" customWidth="1"/>
    <col min="11" max="11" width="23.42578125" style="31" customWidth="1"/>
    <col min="12" max="12" width="24.85546875" style="31" customWidth="1"/>
    <col min="13" max="13" width="23.42578125" style="31" customWidth="1"/>
    <col min="14" max="14" width="23.42578125" style="33" customWidth="1"/>
    <col min="15" max="15" width="32.28515625" style="31" customWidth="1"/>
    <col min="16" max="16" width="30.42578125" style="34" hidden="1" customWidth="1"/>
    <col min="17" max="17" width="17.7109375" style="31" hidden="1" customWidth="1"/>
    <col min="18" max="18" width="12.140625" style="31" hidden="1" customWidth="1"/>
    <col min="19" max="21" width="0" style="31" hidden="1" customWidth="1"/>
    <col min="22" max="22" width="9.140625" style="31"/>
    <col min="23" max="23" width="19.28515625" style="31" customWidth="1"/>
    <col min="24" max="24" width="12.140625" style="31" bestFit="1" customWidth="1"/>
    <col min="25" max="25" width="10.140625" style="31" bestFit="1" customWidth="1"/>
    <col min="26" max="26" width="15.7109375" style="31" bestFit="1" customWidth="1"/>
    <col min="27" max="27" width="12.140625" style="31" bestFit="1" customWidth="1"/>
    <col min="28" max="16384" width="9.140625" style="31"/>
  </cols>
  <sheetData>
    <row r="1" spans="2:27" ht="15" customHeight="1" thickBot="1" x14ac:dyDescent="0.3"/>
    <row r="2" spans="2:27" ht="72" customHeight="1" x14ac:dyDescent="0.25">
      <c r="B2" s="338" t="s">
        <v>398</v>
      </c>
      <c r="C2" s="339"/>
      <c r="D2" s="339"/>
      <c r="E2" s="339"/>
      <c r="F2" s="339"/>
      <c r="G2" s="339"/>
      <c r="H2" s="339"/>
      <c r="I2" s="339"/>
      <c r="J2" s="339"/>
      <c r="K2" s="339"/>
      <c r="L2" s="339"/>
      <c r="M2" s="339"/>
      <c r="N2" s="339"/>
      <c r="O2" s="340"/>
      <c r="P2" s="35"/>
    </row>
    <row r="3" spans="2:27" ht="4.5" customHeight="1" x14ac:dyDescent="0.25">
      <c r="B3" s="341"/>
      <c r="C3" s="342"/>
      <c r="D3" s="342"/>
      <c r="E3" s="342"/>
      <c r="F3" s="342"/>
      <c r="G3" s="342"/>
      <c r="H3" s="342"/>
      <c r="I3" s="342"/>
      <c r="J3" s="342"/>
      <c r="K3" s="342"/>
      <c r="L3" s="342"/>
      <c r="M3" s="342"/>
      <c r="N3" s="342"/>
      <c r="O3" s="343"/>
      <c r="P3" s="35"/>
    </row>
    <row r="4" spans="2:27" ht="52.5" customHeight="1" x14ac:dyDescent="0.25">
      <c r="B4" s="344" t="s">
        <v>64</v>
      </c>
      <c r="C4" s="345"/>
      <c r="D4" s="345"/>
      <c r="E4" s="345"/>
      <c r="F4" s="345"/>
      <c r="G4" s="345"/>
      <c r="H4" s="345" t="s">
        <v>65</v>
      </c>
      <c r="I4" s="345"/>
      <c r="J4" s="345"/>
      <c r="K4" s="345"/>
      <c r="L4" s="345" t="s">
        <v>66</v>
      </c>
      <c r="M4" s="345"/>
      <c r="N4" s="346" t="s">
        <v>385</v>
      </c>
      <c r="O4" s="347"/>
      <c r="P4" s="36"/>
    </row>
    <row r="5" spans="2:27" ht="34.5" customHeight="1" x14ac:dyDescent="0.25">
      <c r="B5" s="321" t="s">
        <v>67</v>
      </c>
      <c r="C5" s="322"/>
      <c r="D5" s="323">
        <v>9184429.3100000005</v>
      </c>
      <c r="E5" s="323"/>
      <c r="F5" s="324" t="s">
        <v>68</v>
      </c>
      <c r="G5" s="324"/>
      <c r="H5" s="175">
        <f>SUMPRODUCT(L13:L24,N13:N24)</f>
        <v>5021076.9491274003</v>
      </c>
      <c r="I5" s="325" t="s">
        <v>69</v>
      </c>
      <c r="J5" s="325"/>
      <c r="K5" s="325"/>
      <c r="L5" s="325"/>
      <c r="M5" s="325"/>
      <c r="N5" s="326" t="s">
        <v>199</v>
      </c>
      <c r="O5" s="327"/>
      <c r="P5" s="37"/>
    </row>
    <row r="6" spans="2:27" ht="34.5" customHeight="1" x14ac:dyDescent="0.25">
      <c r="B6" s="321" t="s">
        <v>70</v>
      </c>
      <c r="C6" s="322"/>
      <c r="D6" s="323">
        <v>233145.3</v>
      </c>
      <c r="E6" s="323"/>
      <c r="F6" s="324" t="s">
        <v>71</v>
      </c>
      <c r="G6" s="324"/>
      <c r="H6" s="182">
        <f>O30</f>
        <v>628818.59892900498</v>
      </c>
      <c r="I6" s="325" t="s">
        <v>372</v>
      </c>
      <c r="J6" s="325"/>
      <c r="K6" s="325"/>
      <c r="L6" s="325"/>
      <c r="M6" s="325"/>
      <c r="N6" s="326" t="s">
        <v>371</v>
      </c>
      <c r="O6" s="327"/>
      <c r="P6" s="37"/>
    </row>
    <row r="7" spans="2:27" ht="37.5" customHeight="1" x14ac:dyDescent="0.25">
      <c r="B7" s="344" t="s">
        <v>323</v>
      </c>
      <c r="C7" s="345"/>
      <c r="D7" s="353">
        <v>1026684.79</v>
      </c>
      <c r="E7" s="354"/>
      <c r="F7" s="355" t="s">
        <v>72</v>
      </c>
      <c r="G7" s="355"/>
      <c r="H7" s="356">
        <f>H5+H6</f>
        <v>5649895.548056405</v>
      </c>
      <c r="I7" s="325" t="s">
        <v>73</v>
      </c>
      <c r="J7" s="325"/>
      <c r="K7" s="325"/>
      <c r="L7" s="325"/>
      <c r="M7" s="325"/>
      <c r="N7" s="328" t="s">
        <v>399</v>
      </c>
      <c r="O7" s="329"/>
      <c r="P7" s="37"/>
    </row>
    <row r="8" spans="2:27" ht="27" customHeight="1" x14ac:dyDescent="0.25">
      <c r="B8" s="330" t="s">
        <v>74</v>
      </c>
      <c r="C8" s="331"/>
      <c r="D8" s="334">
        <f>D5+D6+D7</f>
        <v>10444259.400000002</v>
      </c>
      <c r="E8" s="334"/>
      <c r="F8" s="355"/>
      <c r="G8" s="355"/>
      <c r="H8" s="357"/>
      <c r="I8" s="336" t="s">
        <v>75</v>
      </c>
      <c r="J8" s="336"/>
      <c r="K8" s="336"/>
      <c r="L8" s="336"/>
      <c r="M8" s="178" t="s">
        <v>76</v>
      </c>
      <c r="N8" s="348">
        <f>H6/D8</f>
        <v>6.0207102758191244E-2</v>
      </c>
      <c r="O8" s="349"/>
      <c r="P8" s="37"/>
    </row>
    <row r="9" spans="2:27" ht="58.5" customHeight="1" thickBot="1" x14ac:dyDescent="0.3">
      <c r="B9" s="332"/>
      <c r="C9" s="333"/>
      <c r="D9" s="335"/>
      <c r="E9" s="335"/>
      <c r="F9" s="350" t="s">
        <v>77</v>
      </c>
      <c r="G9" s="350"/>
      <c r="H9" s="207">
        <f>D8-H7</f>
        <v>4794363.8519435972</v>
      </c>
      <c r="I9" s="337"/>
      <c r="J9" s="337"/>
      <c r="K9" s="337"/>
      <c r="L9" s="337"/>
      <c r="M9" s="208" t="s">
        <v>78</v>
      </c>
      <c r="N9" s="351">
        <f>H7/D8</f>
        <v>0.54095703023772124</v>
      </c>
      <c r="O9" s="352"/>
      <c r="P9" s="35"/>
    </row>
    <row r="10" spans="2:27" ht="35.25" customHeight="1" x14ac:dyDescent="0.25">
      <c r="B10" s="358" t="s">
        <v>79</v>
      </c>
      <c r="C10" s="360" t="s">
        <v>80</v>
      </c>
      <c r="D10" s="360"/>
      <c r="E10" s="360"/>
      <c r="F10" s="360"/>
      <c r="G10" s="360"/>
      <c r="H10" s="360"/>
      <c r="I10" s="360" t="s">
        <v>81</v>
      </c>
      <c r="J10" s="362" t="s">
        <v>82</v>
      </c>
      <c r="K10" s="362"/>
      <c r="L10" s="362"/>
      <c r="M10" s="362"/>
      <c r="N10" s="360" t="s">
        <v>83</v>
      </c>
      <c r="O10" s="363"/>
      <c r="P10" s="35"/>
    </row>
    <row r="11" spans="2:27" ht="24.75" customHeight="1" x14ac:dyDescent="0.25">
      <c r="B11" s="359"/>
      <c r="C11" s="361"/>
      <c r="D11" s="361"/>
      <c r="E11" s="361"/>
      <c r="F11" s="361"/>
      <c r="G11" s="361"/>
      <c r="H11" s="361"/>
      <c r="I11" s="361"/>
      <c r="J11" s="364" t="s">
        <v>84</v>
      </c>
      <c r="K11" s="365" t="s">
        <v>85</v>
      </c>
      <c r="L11" s="365"/>
      <c r="M11" s="365" t="s">
        <v>86</v>
      </c>
      <c r="N11" s="366" t="s">
        <v>87</v>
      </c>
      <c r="O11" s="367" t="s">
        <v>88</v>
      </c>
      <c r="P11" s="35"/>
    </row>
    <row r="12" spans="2:27" ht="53.25" customHeight="1" x14ac:dyDescent="0.25">
      <c r="B12" s="359"/>
      <c r="C12" s="361"/>
      <c r="D12" s="361"/>
      <c r="E12" s="361"/>
      <c r="F12" s="361"/>
      <c r="G12" s="361"/>
      <c r="H12" s="361"/>
      <c r="I12" s="361"/>
      <c r="J12" s="364"/>
      <c r="K12" s="209" t="s">
        <v>89</v>
      </c>
      <c r="L12" s="209" t="s">
        <v>90</v>
      </c>
      <c r="M12" s="365"/>
      <c r="N12" s="366"/>
      <c r="O12" s="367"/>
      <c r="P12" s="35"/>
    </row>
    <row r="13" spans="2:27" ht="34.5" customHeight="1" x14ac:dyDescent="0.25">
      <c r="B13" s="52">
        <v>1</v>
      </c>
      <c r="C13" s="368" t="s">
        <v>91</v>
      </c>
      <c r="D13" s="368"/>
      <c r="E13" s="368"/>
      <c r="F13" s="368"/>
      <c r="G13" s="368"/>
      <c r="H13" s="368"/>
      <c r="I13" s="210" t="s">
        <v>92</v>
      </c>
      <c r="J13" s="197">
        <v>15930.6</v>
      </c>
      <c r="K13" s="197">
        <v>1043.24</v>
      </c>
      <c r="L13" s="315">
        <v>8454.74</v>
      </c>
      <c r="M13" s="197">
        <f t="shared" ref="M13:M18" si="0">J13-L13</f>
        <v>7475.8600000000006</v>
      </c>
      <c r="N13" s="211">
        <v>107.61777394079215</v>
      </c>
      <c r="O13" s="199">
        <f t="shared" ref="O13:O27" si="1">K13*N13</f>
        <v>112271.166485992</v>
      </c>
      <c r="P13" s="148" t="s">
        <v>204</v>
      </c>
      <c r="Q13" s="149" t="s">
        <v>205</v>
      </c>
      <c r="R13" s="150"/>
      <c r="S13" s="150"/>
      <c r="T13" s="150"/>
      <c r="U13" s="150"/>
      <c r="V13" s="150"/>
      <c r="W13" s="173"/>
      <c r="X13" s="174"/>
    </row>
    <row r="14" spans="2:27" ht="34.5" customHeight="1" x14ac:dyDescent="0.25">
      <c r="B14" s="52">
        <v>2</v>
      </c>
      <c r="C14" s="369" t="s">
        <v>93</v>
      </c>
      <c r="D14" s="369"/>
      <c r="E14" s="369"/>
      <c r="F14" s="369"/>
      <c r="G14" s="369"/>
      <c r="H14" s="369"/>
      <c r="I14" s="210" t="s">
        <v>92</v>
      </c>
      <c r="J14" s="197">
        <v>275.04000000000002</v>
      </c>
      <c r="K14" s="197">
        <f>'Item 2 - Capinação'!E122</f>
        <v>22.93</v>
      </c>
      <c r="L14" s="315">
        <v>54.5</v>
      </c>
      <c r="M14" s="197">
        <f t="shared" si="0"/>
        <v>220.54000000000002</v>
      </c>
      <c r="N14" s="211">
        <v>1356.6756878461144</v>
      </c>
      <c r="O14" s="199">
        <f t="shared" si="1"/>
        <v>31108.573522311402</v>
      </c>
      <c r="P14" s="151">
        <f>J14/12</f>
        <v>22.92</v>
      </c>
      <c r="Q14" s="151">
        <f>P14/7</f>
        <v>3.2742857142857145</v>
      </c>
      <c r="R14" s="152">
        <f>K14/Q14</f>
        <v>7.0030541012216396</v>
      </c>
      <c r="S14" s="150"/>
      <c r="T14" s="150"/>
      <c r="U14" s="150"/>
      <c r="V14" s="150"/>
      <c r="W14" s="173"/>
      <c r="X14" s="173"/>
      <c r="Y14" s="157"/>
      <c r="Z14" s="157"/>
      <c r="AA14" s="157"/>
    </row>
    <row r="15" spans="2:27" ht="34.5" customHeight="1" x14ac:dyDescent="0.25">
      <c r="B15" s="52">
        <v>3</v>
      </c>
      <c r="C15" s="369" t="s">
        <v>94</v>
      </c>
      <c r="D15" s="369"/>
      <c r="E15" s="369"/>
      <c r="F15" s="369"/>
      <c r="G15" s="369"/>
      <c r="H15" s="369"/>
      <c r="I15" s="210" t="s">
        <v>92</v>
      </c>
      <c r="J15" s="197">
        <v>275.04000000000002</v>
      </c>
      <c r="K15" s="197">
        <f>'Item 3 - Pintura'!E98</f>
        <v>22.95</v>
      </c>
      <c r="L15" s="315">
        <v>40.79</v>
      </c>
      <c r="M15" s="197">
        <f t="shared" si="0"/>
        <v>234.25000000000003</v>
      </c>
      <c r="N15" s="211">
        <v>404.46095296250138</v>
      </c>
      <c r="O15" s="199">
        <f t="shared" si="1"/>
        <v>9282.3788704894068</v>
      </c>
      <c r="P15" s="151">
        <f>J15/12</f>
        <v>22.92</v>
      </c>
      <c r="Q15" s="151">
        <f>P15/2</f>
        <v>11.46</v>
      </c>
      <c r="R15" s="152">
        <f>K15/Q15</f>
        <v>2.0026178010471201</v>
      </c>
      <c r="S15" s="150"/>
      <c r="T15" s="150"/>
      <c r="U15" s="150"/>
      <c r="V15" s="150"/>
      <c r="W15" s="173"/>
      <c r="X15" s="173"/>
      <c r="Y15" s="157"/>
      <c r="Z15" s="157"/>
      <c r="AA15" s="157"/>
    </row>
    <row r="16" spans="2:27" ht="34.5" customHeight="1" x14ac:dyDescent="0.25">
      <c r="B16" s="52">
        <v>4</v>
      </c>
      <c r="C16" s="370" t="s">
        <v>95</v>
      </c>
      <c r="D16" s="370"/>
      <c r="E16" s="370"/>
      <c r="F16" s="370"/>
      <c r="G16" s="370"/>
      <c r="H16" s="370"/>
      <c r="I16" s="212" t="s">
        <v>96</v>
      </c>
      <c r="J16" s="197">
        <v>187</v>
      </c>
      <c r="K16" s="197">
        <v>15</v>
      </c>
      <c r="L16" s="315">
        <v>119</v>
      </c>
      <c r="M16" s="38">
        <f t="shared" si="0"/>
        <v>68</v>
      </c>
      <c r="N16" s="155">
        <v>4157.0866964419874</v>
      </c>
      <c r="O16" s="156">
        <f t="shared" si="1"/>
        <v>62356.300446629815</v>
      </c>
      <c r="P16" s="148"/>
      <c r="Q16" s="150"/>
      <c r="R16" s="152">
        <f>K16</f>
        <v>15</v>
      </c>
      <c r="S16" s="150"/>
      <c r="T16" s="150"/>
      <c r="U16" s="150"/>
      <c r="V16" s="150"/>
      <c r="W16" s="173"/>
      <c r="X16" s="174"/>
    </row>
    <row r="17" spans="2:24" ht="34.5" customHeight="1" x14ac:dyDescent="0.25">
      <c r="B17" s="52">
        <v>5</v>
      </c>
      <c r="C17" s="370" t="s">
        <v>97</v>
      </c>
      <c r="D17" s="370"/>
      <c r="E17" s="370"/>
      <c r="F17" s="370"/>
      <c r="G17" s="370"/>
      <c r="H17" s="370"/>
      <c r="I17" s="212" t="s">
        <v>98</v>
      </c>
      <c r="J17" s="197">
        <v>300</v>
      </c>
      <c r="K17" s="197">
        <v>27</v>
      </c>
      <c r="L17" s="315">
        <v>190</v>
      </c>
      <c r="M17" s="38">
        <f t="shared" si="0"/>
        <v>110</v>
      </c>
      <c r="N17" s="155">
        <v>314.44800340232871</v>
      </c>
      <c r="O17" s="156">
        <f t="shared" si="1"/>
        <v>8490.0960918628753</v>
      </c>
      <c r="P17" s="148"/>
      <c r="Q17" s="150"/>
      <c r="R17" s="152">
        <f>SUM(R14:R16)</f>
        <v>24.005671902268759</v>
      </c>
      <c r="S17" s="150"/>
      <c r="T17" s="150"/>
      <c r="U17" s="150"/>
      <c r="V17" s="150"/>
      <c r="W17" s="173"/>
      <c r="X17" s="174"/>
    </row>
    <row r="18" spans="2:24" ht="34.5" customHeight="1" x14ac:dyDescent="0.25">
      <c r="B18" s="52">
        <v>6</v>
      </c>
      <c r="C18" s="370" t="s">
        <v>322</v>
      </c>
      <c r="D18" s="370"/>
      <c r="E18" s="370"/>
      <c r="F18" s="370"/>
      <c r="G18" s="370"/>
      <c r="H18" s="370"/>
      <c r="I18" s="212" t="s">
        <v>99</v>
      </c>
      <c r="J18" s="197">
        <v>27824.79</v>
      </c>
      <c r="K18" s="197">
        <f>'Item 6 - Coleta Domiciliar'!J347</f>
        <v>2100.8200000000002</v>
      </c>
      <c r="L18" s="315">
        <v>17720.18</v>
      </c>
      <c r="M18" s="38">
        <f t="shared" si="0"/>
        <v>10104.61</v>
      </c>
      <c r="N18" s="155">
        <v>128.73396659612644</v>
      </c>
      <c r="O18" s="156">
        <f t="shared" si="1"/>
        <v>270446.89170447434</v>
      </c>
      <c r="P18" s="148"/>
      <c r="Q18" s="150"/>
      <c r="R18" s="150"/>
      <c r="S18" s="150"/>
      <c r="T18" s="150"/>
      <c r="U18" s="150"/>
      <c r="V18" s="150"/>
      <c r="W18" s="173"/>
      <c r="X18" s="174"/>
    </row>
    <row r="19" spans="2:24" ht="34.5" customHeight="1" x14ac:dyDescent="0.25">
      <c r="B19" s="52">
        <v>7</v>
      </c>
      <c r="C19" s="370" t="s">
        <v>100</v>
      </c>
      <c r="D19" s="370"/>
      <c r="E19" s="370"/>
      <c r="F19" s="370"/>
      <c r="G19" s="370"/>
      <c r="H19" s="370"/>
      <c r="I19" s="212" t="s">
        <v>99</v>
      </c>
      <c r="J19" s="197">
        <v>8948.0499999999993</v>
      </c>
      <c r="K19" s="197">
        <f>'Item 7 - Coleta de Volumosos'!K24</f>
        <v>0</v>
      </c>
      <c r="L19" s="316">
        <v>0</v>
      </c>
      <c r="M19" s="38">
        <f t="shared" ref="M19:M24" si="2">J19-L19</f>
        <v>8948.0499999999993</v>
      </c>
      <c r="N19" s="155">
        <v>82.938743667670167</v>
      </c>
      <c r="O19" s="156">
        <f t="shared" si="1"/>
        <v>0</v>
      </c>
      <c r="P19" s="148"/>
      <c r="Q19" s="150"/>
      <c r="R19" s="150"/>
      <c r="S19" s="150"/>
      <c r="T19" s="150"/>
      <c r="U19" s="150"/>
      <c r="V19" s="150"/>
      <c r="W19" s="173"/>
      <c r="X19" s="174"/>
    </row>
    <row r="20" spans="2:24" ht="34.5" customHeight="1" x14ac:dyDescent="0.25">
      <c r="B20" s="52">
        <v>8</v>
      </c>
      <c r="C20" s="371" t="s">
        <v>101</v>
      </c>
      <c r="D20" s="371"/>
      <c r="E20" s="371"/>
      <c r="F20" s="371"/>
      <c r="G20" s="371"/>
      <c r="H20" s="371"/>
      <c r="I20" s="212" t="s">
        <v>99</v>
      </c>
      <c r="J20" s="38">
        <v>41208.720000000001</v>
      </c>
      <c r="K20" s="197">
        <f>'Item 8 - Aterro Sanitário'!L480</f>
        <v>2442.29</v>
      </c>
      <c r="L20" s="197">
        <v>22278.36</v>
      </c>
      <c r="M20" s="38">
        <f t="shared" si="2"/>
        <v>18930.36</v>
      </c>
      <c r="N20" s="155">
        <v>36.037177462098761</v>
      </c>
      <c r="O20" s="156">
        <f t="shared" si="1"/>
        <v>88013.238143909184</v>
      </c>
      <c r="P20" s="148"/>
      <c r="Q20" s="150"/>
      <c r="R20" s="150"/>
      <c r="S20" s="150"/>
      <c r="T20" s="150"/>
      <c r="U20" s="150"/>
      <c r="V20" s="150"/>
      <c r="W20" s="292"/>
      <c r="X20" s="174"/>
    </row>
    <row r="21" spans="2:24" ht="34.5" customHeight="1" x14ac:dyDescent="0.25">
      <c r="B21" s="52">
        <v>9</v>
      </c>
      <c r="C21" s="371" t="s">
        <v>102</v>
      </c>
      <c r="D21" s="371"/>
      <c r="E21" s="371"/>
      <c r="F21" s="371"/>
      <c r="G21" s="371"/>
      <c r="H21" s="371"/>
      <c r="I21" s="212" t="s">
        <v>103</v>
      </c>
      <c r="J21" s="38">
        <v>3600</v>
      </c>
      <c r="K21" s="197">
        <f>'Item 9 - Chorume'!C14</f>
        <v>0</v>
      </c>
      <c r="L21" s="197">
        <v>192</v>
      </c>
      <c r="M21" s="38">
        <f t="shared" si="2"/>
        <v>3408</v>
      </c>
      <c r="N21" s="155">
        <v>59.343955096462643</v>
      </c>
      <c r="O21" s="156">
        <f t="shared" si="1"/>
        <v>0</v>
      </c>
      <c r="P21" s="318"/>
      <c r="Q21" s="318"/>
      <c r="R21" s="150"/>
      <c r="S21" s="150"/>
      <c r="T21" s="150"/>
      <c r="U21" s="150"/>
      <c r="V21" s="150"/>
      <c r="W21" s="292"/>
      <c r="X21" s="174"/>
    </row>
    <row r="22" spans="2:24" ht="34.5" customHeight="1" x14ac:dyDescent="0.25">
      <c r="B22" s="52">
        <v>10</v>
      </c>
      <c r="C22" s="371" t="s">
        <v>104</v>
      </c>
      <c r="D22" s="371"/>
      <c r="E22" s="371"/>
      <c r="F22" s="371"/>
      <c r="G22" s="371"/>
      <c r="H22" s="371"/>
      <c r="I22" s="212" t="s">
        <v>103</v>
      </c>
      <c r="J22" s="38">
        <v>360</v>
      </c>
      <c r="K22" s="197">
        <f>'Item 10 - Gás'!C14</f>
        <v>4</v>
      </c>
      <c r="L22" s="197">
        <v>8</v>
      </c>
      <c r="M22" s="38">
        <f t="shared" si="2"/>
        <v>352</v>
      </c>
      <c r="N22" s="155">
        <v>217.27987406041632</v>
      </c>
      <c r="O22" s="156">
        <f t="shared" si="1"/>
        <v>869.11949624166527</v>
      </c>
      <c r="P22" s="153"/>
      <c r="Q22" s="154"/>
      <c r="R22" s="150"/>
      <c r="S22" s="150"/>
      <c r="T22" s="150"/>
      <c r="U22" s="150"/>
      <c r="V22" s="150"/>
      <c r="W22" s="292"/>
      <c r="X22" s="174"/>
    </row>
    <row r="23" spans="2:24" ht="34.5" customHeight="1" x14ac:dyDescent="0.25">
      <c r="B23" s="52">
        <v>11</v>
      </c>
      <c r="C23" s="371" t="s">
        <v>194</v>
      </c>
      <c r="D23" s="371"/>
      <c r="E23" s="371"/>
      <c r="F23" s="371"/>
      <c r="G23" s="371"/>
      <c r="H23" s="371"/>
      <c r="I23" s="212" t="s">
        <v>103</v>
      </c>
      <c r="J23" s="38">
        <v>2400</v>
      </c>
      <c r="K23" s="197">
        <v>0</v>
      </c>
      <c r="L23" s="197">
        <v>22</v>
      </c>
      <c r="M23" s="38">
        <f t="shared" si="2"/>
        <v>2378</v>
      </c>
      <c r="N23" s="155">
        <v>98.767570170717093</v>
      </c>
      <c r="O23" s="156">
        <f t="shared" si="1"/>
        <v>0</v>
      </c>
      <c r="P23" s="153"/>
      <c r="Q23" s="154"/>
      <c r="R23" s="150"/>
      <c r="S23" s="150"/>
      <c r="T23" s="150"/>
      <c r="U23" s="150"/>
      <c r="V23" s="150"/>
      <c r="W23" s="292"/>
      <c r="X23" s="174"/>
    </row>
    <row r="24" spans="2:24" ht="34.5" customHeight="1" x14ac:dyDescent="0.25">
      <c r="B24" s="52">
        <v>12</v>
      </c>
      <c r="C24" s="371" t="s">
        <v>105</v>
      </c>
      <c r="D24" s="371"/>
      <c r="E24" s="371"/>
      <c r="F24" s="371"/>
      <c r="G24" s="371"/>
      <c r="H24" s="371"/>
      <c r="I24" s="212" t="s">
        <v>106</v>
      </c>
      <c r="J24" s="39">
        <v>12</v>
      </c>
      <c r="K24" s="197">
        <v>1</v>
      </c>
      <c r="L24" s="197">
        <v>8</v>
      </c>
      <c r="M24" s="38">
        <f t="shared" si="2"/>
        <v>4</v>
      </c>
      <c r="N24" s="155">
        <v>45872.248537575426</v>
      </c>
      <c r="O24" s="156">
        <f t="shared" si="1"/>
        <v>45872.248537575426</v>
      </c>
      <c r="P24" s="153"/>
      <c r="Q24" s="154"/>
      <c r="R24" s="150"/>
      <c r="S24" s="150"/>
      <c r="T24" s="150"/>
      <c r="U24" s="150"/>
      <c r="V24" s="150"/>
      <c r="W24" s="292"/>
      <c r="X24" s="174"/>
    </row>
    <row r="25" spans="2:24" ht="34.5" customHeight="1" x14ac:dyDescent="0.25">
      <c r="B25" s="52">
        <v>13</v>
      </c>
      <c r="C25" s="386" t="s">
        <v>344</v>
      </c>
      <c r="D25" s="386"/>
      <c r="E25" s="386"/>
      <c r="F25" s="386"/>
      <c r="G25" s="386"/>
      <c r="H25" s="386" t="s">
        <v>345</v>
      </c>
      <c r="I25" s="212" t="s">
        <v>345</v>
      </c>
      <c r="J25" s="38">
        <v>24</v>
      </c>
      <c r="K25" s="197">
        <f>'Item 13 - EH'!C13</f>
        <v>0</v>
      </c>
      <c r="L25" s="197">
        <v>0</v>
      </c>
      <c r="M25" s="38">
        <f>J25-L25</f>
        <v>24</v>
      </c>
      <c r="N25" s="38">
        <v>2031.36</v>
      </c>
      <c r="O25" s="156">
        <f t="shared" si="1"/>
        <v>0</v>
      </c>
      <c r="P25" s="153"/>
      <c r="Q25" s="154"/>
      <c r="R25" s="150"/>
      <c r="S25" s="150"/>
      <c r="T25" s="150"/>
      <c r="U25" s="150"/>
      <c r="V25" s="150"/>
      <c r="W25" s="173"/>
      <c r="X25" s="174"/>
    </row>
    <row r="26" spans="2:24" ht="34.5" customHeight="1" x14ac:dyDescent="0.25">
      <c r="B26" s="52">
        <v>14</v>
      </c>
      <c r="C26" s="386" t="s">
        <v>346</v>
      </c>
      <c r="D26" s="386"/>
      <c r="E26" s="386"/>
      <c r="F26" s="386"/>
      <c r="G26" s="386"/>
      <c r="H26" s="386" t="s">
        <v>345</v>
      </c>
      <c r="I26" s="212" t="s">
        <v>345</v>
      </c>
      <c r="J26" s="38">
        <v>24</v>
      </c>
      <c r="K26" s="197">
        <f>'Item 14 - Rolo'!C13</f>
        <v>0</v>
      </c>
      <c r="L26" s="197">
        <v>0</v>
      </c>
      <c r="M26" s="38">
        <f>J26-L26</f>
        <v>24</v>
      </c>
      <c r="N26" s="38">
        <v>1142.6400000000001</v>
      </c>
      <c r="O26" s="156">
        <f t="shared" si="1"/>
        <v>0</v>
      </c>
      <c r="P26" s="153"/>
      <c r="Q26" s="154"/>
      <c r="R26" s="150"/>
      <c r="S26" s="150"/>
      <c r="T26" s="150"/>
      <c r="U26" s="150"/>
      <c r="V26" s="150"/>
      <c r="W26" s="173"/>
      <c r="X26" s="174"/>
    </row>
    <row r="27" spans="2:24" ht="34.5" customHeight="1" x14ac:dyDescent="0.25">
      <c r="B27" s="52">
        <v>15</v>
      </c>
      <c r="C27" s="386" t="s">
        <v>347</v>
      </c>
      <c r="D27" s="386"/>
      <c r="E27" s="386"/>
      <c r="F27" s="386"/>
      <c r="G27" s="386"/>
      <c r="H27" s="386" t="s">
        <v>345</v>
      </c>
      <c r="I27" s="212" t="s">
        <v>345</v>
      </c>
      <c r="J27" s="38">
        <v>24</v>
      </c>
      <c r="K27" s="197">
        <f>'Item 14 - Rolo'!C14</f>
        <v>0</v>
      </c>
      <c r="L27" s="197">
        <v>0</v>
      </c>
      <c r="M27" s="38">
        <f>J27-L27</f>
        <v>24</v>
      </c>
      <c r="N27" s="38">
        <v>1079.1600000000001</v>
      </c>
      <c r="O27" s="156">
        <f t="shared" si="1"/>
        <v>0</v>
      </c>
      <c r="P27" s="153"/>
      <c r="Q27" s="154"/>
      <c r="R27" s="150"/>
      <c r="S27" s="150"/>
      <c r="T27" s="150"/>
      <c r="U27" s="150"/>
      <c r="V27" s="150"/>
      <c r="W27" s="173"/>
      <c r="X27" s="174"/>
    </row>
    <row r="28" spans="2:24" ht="34.5" customHeight="1" x14ac:dyDescent="0.25">
      <c r="B28" s="52">
        <v>16</v>
      </c>
      <c r="C28" s="386" t="s">
        <v>348</v>
      </c>
      <c r="D28" s="386"/>
      <c r="E28" s="386"/>
      <c r="F28" s="386"/>
      <c r="G28" s="386"/>
      <c r="H28" s="386" t="s">
        <v>349</v>
      </c>
      <c r="I28" s="212" t="s">
        <v>349</v>
      </c>
      <c r="J28" s="39">
        <v>24</v>
      </c>
      <c r="K28" s="197">
        <v>0</v>
      </c>
      <c r="L28" s="197">
        <v>0</v>
      </c>
      <c r="M28" s="38">
        <f>J28-L28</f>
        <v>24</v>
      </c>
      <c r="N28" s="38">
        <v>6500</v>
      </c>
      <c r="O28" s="156"/>
      <c r="P28" s="153"/>
      <c r="Q28" s="154"/>
      <c r="R28" s="150"/>
      <c r="S28" s="150"/>
      <c r="T28" s="150"/>
      <c r="U28" s="150"/>
      <c r="V28" s="150"/>
      <c r="W28" s="173"/>
      <c r="X28" s="174"/>
    </row>
    <row r="29" spans="2:24" ht="34.5" customHeight="1" thickBot="1" x14ac:dyDescent="0.3">
      <c r="B29" s="213">
        <v>17</v>
      </c>
      <c r="C29" s="387" t="s">
        <v>350</v>
      </c>
      <c r="D29" s="387"/>
      <c r="E29" s="387"/>
      <c r="F29" s="387"/>
      <c r="G29" s="387"/>
      <c r="H29" s="387" t="s">
        <v>351</v>
      </c>
      <c r="I29" s="214" t="s">
        <v>351</v>
      </c>
      <c r="J29" s="205">
        <v>427.84900020984793</v>
      </c>
      <c r="K29" s="255">
        <v>0</v>
      </c>
      <c r="L29" s="255">
        <v>0</v>
      </c>
      <c r="M29" s="206">
        <f>J29-L29</f>
        <v>427.84900020984793</v>
      </c>
      <c r="N29" s="206">
        <v>110.46</v>
      </c>
      <c r="O29" s="215">
        <f>K29*N29</f>
        <v>0</v>
      </c>
      <c r="P29" s="153"/>
      <c r="Q29" s="154"/>
      <c r="R29" s="150"/>
      <c r="S29" s="150"/>
      <c r="T29" s="150"/>
      <c r="U29" s="150"/>
      <c r="V29" s="150"/>
      <c r="W29" s="173"/>
      <c r="X29" s="174"/>
    </row>
    <row r="30" spans="2:24" ht="33" customHeight="1" thickBot="1" x14ac:dyDescent="0.3">
      <c r="B30" s="374" t="s">
        <v>107</v>
      </c>
      <c r="C30" s="375"/>
      <c r="D30" s="375"/>
      <c r="E30" s="375"/>
      <c r="F30" s="375"/>
      <c r="G30" s="375"/>
      <c r="H30" s="375"/>
      <c r="I30" s="375"/>
      <c r="J30" s="375"/>
      <c r="K30" s="375"/>
      <c r="L30" s="375"/>
      <c r="M30" s="375"/>
      <c r="N30" s="375"/>
      <c r="O30" s="163">
        <f>SUM(O13:U29)</f>
        <v>628818.59892900498</v>
      </c>
      <c r="P30" s="120"/>
      <c r="Q30" s="121"/>
      <c r="W30" s="174"/>
      <c r="X30" s="174"/>
    </row>
    <row r="31" spans="2:24" ht="36" customHeight="1" x14ac:dyDescent="0.3">
      <c r="B31" s="376" t="s">
        <v>400</v>
      </c>
      <c r="C31" s="377"/>
      <c r="D31" s="377"/>
      <c r="E31" s="377"/>
      <c r="F31" s="377"/>
      <c r="G31" s="377"/>
      <c r="H31" s="377"/>
      <c r="I31" s="377"/>
      <c r="J31" s="377"/>
      <c r="K31" s="377"/>
      <c r="L31" s="377"/>
      <c r="M31" s="377"/>
      <c r="N31" s="377"/>
      <c r="O31" s="378"/>
      <c r="P31" s="319"/>
      <c r="Q31" s="320"/>
    </row>
    <row r="32" spans="2:24" ht="34.5" customHeight="1" x14ac:dyDescent="0.25">
      <c r="B32" s="380" t="s">
        <v>198</v>
      </c>
      <c r="C32" s="381"/>
      <c r="D32" s="381"/>
      <c r="E32" s="381"/>
      <c r="F32" s="382"/>
      <c r="G32" s="361" t="s">
        <v>164</v>
      </c>
      <c r="H32" s="361"/>
      <c r="I32" s="361"/>
      <c r="J32" s="361"/>
      <c r="K32" s="364" t="s">
        <v>165</v>
      </c>
      <c r="L32" s="364"/>
      <c r="M32" s="364"/>
      <c r="N32" s="364"/>
      <c r="O32" s="379"/>
      <c r="P32" s="40"/>
    </row>
    <row r="33" spans="2:15" ht="59.25" customHeight="1" thickBot="1" x14ac:dyDescent="0.3">
      <c r="B33" s="383"/>
      <c r="C33" s="384"/>
      <c r="D33" s="384"/>
      <c r="E33" s="384"/>
      <c r="F33" s="385"/>
      <c r="G33" s="372"/>
      <c r="H33" s="372"/>
      <c r="I33" s="372"/>
      <c r="J33" s="372"/>
      <c r="K33" s="372"/>
      <c r="L33" s="372"/>
      <c r="M33" s="372"/>
      <c r="N33" s="372"/>
      <c r="O33" s="373"/>
    </row>
    <row r="35" spans="2:15" ht="34.5" customHeight="1" x14ac:dyDescent="0.25">
      <c r="N35" s="41"/>
    </row>
    <row r="36" spans="2:15" ht="34.5" customHeight="1" x14ac:dyDescent="0.25">
      <c r="N36" s="42"/>
    </row>
    <row r="37" spans="2:15" ht="34.5" customHeight="1" x14ac:dyDescent="0.25">
      <c r="N37" s="42"/>
    </row>
  </sheetData>
  <mergeCells count="64">
    <mergeCell ref="G33:J33"/>
    <mergeCell ref="K33:O33"/>
    <mergeCell ref="C23:H23"/>
    <mergeCell ref="C24:H24"/>
    <mergeCell ref="B30:N30"/>
    <mergeCell ref="B31:O31"/>
    <mergeCell ref="G32:J32"/>
    <mergeCell ref="K32:O32"/>
    <mergeCell ref="B32:F32"/>
    <mergeCell ref="B33:F33"/>
    <mergeCell ref="C25:H25"/>
    <mergeCell ref="C26:H26"/>
    <mergeCell ref="C27:H27"/>
    <mergeCell ref="C29:H29"/>
    <mergeCell ref="C28:H28"/>
    <mergeCell ref="C19:H19"/>
    <mergeCell ref="C20:H20"/>
    <mergeCell ref="C21:H21"/>
    <mergeCell ref="C22:H22"/>
    <mergeCell ref="C18:H18"/>
    <mergeCell ref="C13:H13"/>
    <mergeCell ref="C14:H14"/>
    <mergeCell ref="C15:H15"/>
    <mergeCell ref="C16:H16"/>
    <mergeCell ref="C17:H17"/>
    <mergeCell ref="B10:B12"/>
    <mergeCell ref="C10:H12"/>
    <mergeCell ref="I10:I12"/>
    <mergeCell ref="J10:M10"/>
    <mergeCell ref="N10:O10"/>
    <mergeCell ref="J11:J12"/>
    <mergeCell ref="K11:L11"/>
    <mergeCell ref="M11:M12"/>
    <mergeCell ref="N11:N12"/>
    <mergeCell ref="O11:O12"/>
    <mergeCell ref="N8:O8"/>
    <mergeCell ref="F9:G9"/>
    <mergeCell ref="N9:O9"/>
    <mergeCell ref="B7:C7"/>
    <mergeCell ref="D7:E7"/>
    <mergeCell ref="F7:G8"/>
    <mergeCell ref="H7:H8"/>
    <mergeCell ref="I7:M7"/>
    <mergeCell ref="B2:O3"/>
    <mergeCell ref="B4:G4"/>
    <mergeCell ref="H4:K4"/>
    <mergeCell ref="L4:M4"/>
    <mergeCell ref="N4:O4"/>
    <mergeCell ref="P21:Q21"/>
    <mergeCell ref="P31:Q31"/>
    <mergeCell ref="B5:C5"/>
    <mergeCell ref="D5:E5"/>
    <mergeCell ref="F5:G5"/>
    <mergeCell ref="I5:M5"/>
    <mergeCell ref="N5:O5"/>
    <mergeCell ref="B6:C6"/>
    <mergeCell ref="D6:E6"/>
    <mergeCell ref="F6:G6"/>
    <mergeCell ref="I6:M6"/>
    <mergeCell ref="N6:O6"/>
    <mergeCell ref="N7:O7"/>
    <mergeCell ref="B8:C9"/>
    <mergeCell ref="D8:E9"/>
    <mergeCell ref="I8:L9"/>
  </mergeCells>
  <pageMargins left="0.23622047244094491" right="0.23622047244094491" top="0.74803149606299213" bottom="0.74803149606299213" header="0.31496062992125984" footer="0.31496062992125984"/>
  <pageSetup paperSize="9" scale="40" orientation="landscape" r:id="rId1"/>
  <headerFooter>
    <oddFooter>&amp;C&amp;P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DCE55-6265-4823-9B8D-5E3960A4025B}">
  <sheetPr>
    <pageSetUpPr fitToPage="1"/>
  </sheetPr>
  <dimension ref="B1:Q192"/>
  <sheetViews>
    <sheetView zoomScale="60" zoomScaleNormal="60" workbookViewId="0">
      <pane xSplit="1" ySplit="4" topLeftCell="B182" activePane="bottomRight" state="frozen"/>
      <selection pane="topRight" activeCell="B1" sqref="B1"/>
      <selection pane="bottomLeft" activeCell="A5" sqref="A5"/>
      <selection pane="bottomRight" activeCell="G184" sqref="G184"/>
    </sheetView>
  </sheetViews>
  <sheetFormatPr defaultColWidth="9.140625" defaultRowHeight="45" customHeight="1" x14ac:dyDescent="0.25"/>
  <cols>
    <col min="1" max="1" width="4.42578125" style="43" customWidth="1"/>
    <col min="2" max="2" width="12.7109375" style="43" customWidth="1"/>
    <col min="3" max="3" width="73.140625" style="43" customWidth="1"/>
    <col min="4" max="9" width="29.7109375" style="43" customWidth="1"/>
    <col min="10" max="10" width="52.28515625" style="43" customWidth="1"/>
    <col min="11" max="14" width="9.140625" style="43"/>
    <col min="15" max="15" width="22.7109375" style="43" customWidth="1"/>
    <col min="16" max="16384" width="9.140625" style="43"/>
  </cols>
  <sheetData>
    <row r="1" spans="2:17" ht="45" customHeight="1" thickBot="1" x14ac:dyDescent="0.3"/>
    <row r="2" spans="2:17" ht="72" customHeight="1" thickBot="1" x14ac:dyDescent="0.3">
      <c r="B2" s="388" t="s">
        <v>6</v>
      </c>
      <c r="C2" s="389"/>
      <c r="D2" s="389"/>
      <c r="E2" s="389"/>
      <c r="F2" s="389"/>
      <c r="G2" s="389"/>
      <c r="H2" s="389"/>
      <c r="I2" s="389"/>
      <c r="J2" s="390"/>
    </row>
    <row r="3" spans="2:17" s="61" customFormat="1" ht="45" customHeight="1" x14ac:dyDescent="0.4">
      <c r="B3" s="55"/>
      <c r="C3" s="56" t="s">
        <v>166</v>
      </c>
      <c r="D3" s="57" t="s">
        <v>402</v>
      </c>
      <c r="E3" s="57"/>
      <c r="F3" s="58"/>
      <c r="G3" s="56" t="s">
        <v>108</v>
      </c>
      <c r="H3" s="59" t="s">
        <v>401</v>
      </c>
      <c r="I3" s="56" t="s">
        <v>167</v>
      </c>
      <c r="J3" s="60">
        <v>1</v>
      </c>
    </row>
    <row r="4" spans="2:17" ht="76.5" customHeight="1" thickBot="1" x14ac:dyDescent="0.3">
      <c r="B4" s="62" t="s">
        <v>7</v>
      </c>
      <c r="C4" s="63" t="s">
        <v>20</v>
      </c>
      <c r="D4" s="63" t="s">
        <v>8</v>
      </c>
      <c r="E4" s="63" t="s">
        <v>9</v>
      </c>
      <c r="F4" s="63" t="s">
        <v>10</v>
      </c>
      <c r="G4" s="63" t="s">
        <v>11</v>
      </c>
      <c r="H4" s="63" t="s">
        <v>109</v>
      </c>
      <c r="I4" s="63" t="s">
        <v>110</v>
      </c>
      <c r="J4" s="64" t="s">
        <v>19</v>
      </c>
    </row>
    <row r="5" spans="2:17" ht="45" customHeight="1" x14ac:dyDescent="0.25">
      <c r="B5" s="274">
        <v>1</v>
      </c>
      <c r="C5" s="230" t="s">
        <v>219</v>
      </c>
      <c r="D5" s="243">
        <v>277</v>
      </c>
      <c r="E5" s="230" t="s">
        <v>222</v>
      </c>
      <c r="F5" s="244">
        <v>0.87726099999999996</v>
      </c>
      <c r="G5" s="230" t="s">
        <v>111</v>
      </c>
      <c r="H5" s="245">
        <f t="shared" ref="H5:H17" si="0">D5*F5</f>
        <v>243.00129699999999</v>
      </c>
      <c r="I5" s="245">
        <f t="shared" ref="I5:I17" si="1">H5*$H$3</f>
        <v>7533.040207</v>
      </c>
      <c r="J5" s="200"/>
      <c r="N5" s="43" t="s">
        <v>222</v>
      </c>
      <c r="O5" s="48">
        <v>0.91369800000000001</v>
      </c>
    </row>
    <row r="6" spans="2:17" ht="45" customHeight="1" x14ac:dyDescent="0.25">
      <c r="B6" s="274">
        <v>2</v>
      </c>
      <c r="C6" s="230" t="s">
        <v>223</v>
      </c>
      <c r="D6" s="243">
        <v>89</v>
      </c>
      <c r="E6" s="230" t="s">
        <v>222</v>
      </c>
      <c r="F6" s="244">
        <v>0.87726099999999996</v>
      </c>
      <c r="G6" s="230" t="s">
        <v>111</v>
      </c>
      <c r="H6" s="245">
        <f t="shared" si="0"/>
        <v>78.076228999999998</v>
      </c>
      <c r="I6" s="245">
        <f>H6*$H$3</f>
        <v>2420.3630990000001</v>
      </c>
      <c r="J6" s="44"/>
      <c r="N6" s="43" t="s">
        <v>368</v>
      </c>
      <c r="O6" s="48">
        <v>0.48629099999999997</v>
      </c>
      <c r="P6" s="198"/>
      <c r="Q6" s="198"/>
    </row>
    <row r="7" spans="2:17" ht="45" customHeight="1" x14ac:dyDescent="0.25">
      <c r="B7" s="274">
        <v>3</v>
      </c>
      <c r="C7" s="230" t="s">
        <v>224</v>
      </c>
      <c r="D7" s="243">
        <v>300</v>
      </c>
      <c r="E7" s="230" t="s">
        <v>222</v>
      </c>
      <c r="F7" s="244">
        <v>0.87726099999999996</v>
      </c>
      <c r="G7" s="230" t="s">
        <v>111</v>
      </c>
      <c r="H7" s="245">
        <f t="shared" si="0"/>
        <v>263.17829999999998</v>
      </c>
      <c r="I7" s="245">
        <f t="shared" si="1"/>
        <v>8158.5272999999997</v>
      </c>
      <c r="J7" s="44"/>
      <c r="N7" s="43" t="s">
        <v>257</v>
      </c>
      <c r="O7" s="48">
        <v>0.48630099999999998</v>
      </c>
      <c r="P7" s="198"/>
      <c r="Q7" s="198"/>
    </row>
    <row r="8" spans="2:17" ht="45" customHeight="1" x14ac:dyDescent="0.25">
      <c r="B8" s="274">
        <v>4</v>
      </c>
      <c r="C8" s="230" t="s">
        <v>225</v>
      </c>
      <c r="D8" s="243">
        <v>94</v>
      </c>
      <c r="E8" s="230" t="s">
        <v>222</v>
      </c>
      <c r="F8" s="244">
        <v>0.87726099999999996</v>
      </c>
      <c r="G8" s="230" t="s">
        <v>111</v>
      </c>
      <c r="H8" s="245">
        <f t="shared" si="0"/>
        <v>82.462533999999991</v>
      </c>
      <c r="I8" s="245">
        <f t="shared" si="1"/>
        <v>2556.3385539999999</v>
      </c>
      <c r="J8" s="44"/>
      <c r="N8" s="43" t="s">
        <v>299</v>
      </c>
      <c r="O8" s="48">
        <v>0.91369800000000001</v>
      </c>
      <c r="P8" s="198"/>
      <c r="Q8" s="198"/>
    </row>
    <row r="9" spans="2:17" ht="45" customHeight="1" x14ac:dyDescent="0.25">
      <c r="B9" s="274">
        <v>5</v>
      </c>
      <c r="C9" s="230" t="s">
        <v>226</v>
      </c>
      <c r="D9" s="243">
        <v>65</v>
      </c>
      <c r="E9" s="230" t="s">
        <v>222</v>
      </c>
      <c r="F9" s="244">
        <v>0.87726099999999996</v>
      </c>
      <c r="G9" s="230" t="s">
        <v>111</v>
      </c>
      <c r="H9" s="245">
        <f t="shared" si="0"/>
        <v>57.021964999999994</v>
      </c>
      <c r="I9" s="245">
        <f t="shared" si="1"/>
        <v>1767.6809149999999</v>
      </c>
      <c r="J9" s="44"/>
      <c r="N9" s="43" t="s">
        <v>340</v>
      </c>
      <c r="O9" s="48">
        <v>0.60913200000000001</v>
      </c>
      <c r="P9" s="198"/>
      <c r="Q9" s="198"/>
    </row>
    <row r="10" spans="2:17" ht="45" customHeight="1" x14ac:dyDescent="0.25">
      <c r="B10" s="274">
        <v>6</v>
      </c>
      <c r="C10" s="230" t="s">
        <v>227</v>
      </c>
      <c r="D10" s="243">
        <v>83</v>
      </c>
      <c r="E10" s="230" t="s">
        <v>222</v>
      </c>
      <c r="F10" s="244">
        <v>0.87726099999999996</v>
      </c>
      <c r="G10" s="230" t="s">
        <v>111</v>
      </c>
      <c r="H10" s="245">
        <f t="shared" si="0"/>
        <v>72.812663000000001</v>
      </c>
      <c r="I10" s="245">
        <f t="shared" si="1"/>
        <v>2257.1925529999999</v>
      </c>
      <c r="J10" s="44"/>
      <c r="N10" s="43" t="s">
        <v>341</v>
      </c>
      <c r="O10" s="48">
        <v>0.76141499999999995</v>
      </c>
      <c r="P10" s="198"/>
      <c r="Q10" s="198"/>
    </row>
    <row r="11" spans="2:17" ht="45" customHeight="1" x14ac:dyDescent="0.25">
      <c r="B11" s="274">
        <v>7</v>
      </c>
      <c r="C11" s="230" t="s">
        <v>228</v>
      </c>
      <c r="D11" s="243">
        <v>235</v>
      </c>
      <c r="E11" s="230" t="s">
        <v>222</v>
      </c>
      <c r="F11" s="244">
        <v>0.87726099999999996</v>
      </c>
      <c r="G11" s="230" t="s">
        <v>111</v>
      </c>
      <c r="H11" s="245">
        <f t="shared" si="0"/>
        <v>206.15633499999998</v>
      </c>
      <c r="I11" s="245">
        <f t="shared" si="1"/>
        <v>6390.8463849999998</v>
      </c>
      <c r="J11" s="44"/>
      <c r="N11" s="43" t="s">
        <v>342</v>
      </c>
      <c r="O11" s="48">
        <f>2*O6</f>
        <v>0.97258199999999995</v>
      </c>
      <c r="P11" s="198"/>
      <c r="Q11" s="198"/>
    </row>
    <row r="12" spans="2:17" ht="45" customHeight="1" x14ac:dyDescent="0.25">
      <c r="B12" s="274">
        <v>8</v>
      </c>
      <c r="C12" s="230" t="s">
        <v>229</v>
      </c>
      <c r="D12" s="243">
        <v>225</v>
      </c>
      <c r="E12" s="230" t="s">
        <v>222</v>
      </c>
      <c r="F12" s="244">
        <v>0.87726099999999996</v>
      </c>
      <c r="G12" s="230" t="s">
        <v>111</v>
      </c>
      <c r="H12" s="245">
        <f t="shared" si="0"/>
        <v>197.383725</v>
      </c>
      <c r="I12" s="245">
        <f t="shared" si="1"/>
        <v>6118.8954750000003</v>
      </c>
      <c r="J12" s="44"/>
    </row>
    <row r="13" spans="2:17" ht="45" customHeight="1" x14ac:dyDescent="0.25">
      <c r="B13" s="274">
        <v>9</v>
      </c>
      <c r="C13" s="230" t="s">
        <v>230</v>
      </c>
      <c r="D13" s="243">
        <v>88.63</v>
      </c>
      <c r="E13" s="230" t="s">
        <v>222</v>
      </c>
      <c r="F13" s="244">
        <v>0.87726099999999996</v>
      </c>
      <c r="G13" s="230" t="s">
        <v>111</v>
      </c>
      <c r="H13" s="245">
        <f t="shared" si="0"/>
        <v>77.75164242999999</v>
      </c>
      <c r="I13" s="245">
        <f t="shared" si="1"/>
        <v>2410.3009153299995</v>
      </c>
      <c r="J13" s="44"/>
    </row>
    <row r="14" spans="2:17" ht="45" customHeight="1" x14ac:dyDescent="0.25">
      <c r="B14" s="274">
        <v>10</v>
      </c>
      <c r="C14" s="230" t="s">
        <v>231</v>
      </c>
      <c r="D14" s="243">
        <v>67.38</v>
      </c>
      <c r="E14" s="230" t="s">
        <v>222</v>
      </c>
      <c r="F14" s="244">
        <v>0.87726099999999996</v>
      </c>
      <c r="G14" s="230" t="s">
        <v>111</v>
      </c>
      <c r="H14" s="245">
        <f t="shared" si="0"/>
        <v>59.109846179999991</v>
      </c>
      <c r="I14" s="245">
        <f t="shared" si="1"/>
        <v>1832.4052315799997</v>
      </c>
      <c r="J14" s="44"/>
    </row>
    <row r="15" spans="2:17" ht="45" customHeight="1" x14ac:dyDescent="0.25">
      <c r="B15" s="274">
        <v>11</v>
      </c>
      <c r="C15" s="230" t="s">
        <v>115</v>
      </c>
      <c r="D15" s="243">
        <v>178</v>
      </c>
      <c r="E15" s="230" t="s">
        <v>222</v>
      </c>
      <c r="F15" s="244">
        <v>0.87726099999999996</v>
      </c>
      <c r="G15" s="230" t="s">
        <v>111</v>
      </c>
      <c r="H15" s="245">
        <f t="shared" si="0"/>
        <v>156.152458</v>
      </c>
      <c r="I15" s="245">
        <f t="shared" si="1"/>
        <v>4840.7261980000003</v>
      </c>
      <c r="J15" s="44"/>
    </row>
    <row r="16" spans="2:17" ht="45" customHeight="1" x14ac:dyDescent="0.25">
      <c r="B16" s="274">
        <v>12</v>
      </c>
      <c r="C16" s="230" t="s">
        <v>232</v>
      </c>
      <c r="D16" s="243">
        <v>219</v>
      </c>
      <c r="E16" s="230" t="s">
        <v>222</v>
      </c>
      <c r="F16" s="244">
        <v>0.87726099999999996</v>
      </c>
      <c r="G16" s="230" t="s">
        <v>111</v>
      </c>
      <c r="H16" s="245">
        <f t="shared" si="0"/>
        <v>192.120159</v>
      </c>
      <c r="I16" s="245">
        <f t="shared" si="1"/>
        <v>5955.724929</v>
      </c>
      <c r="J16" s="44"/>
    </row>
    <row r="17" spans="2:10" ht="45" customHeight="1" x14ac:dyDescent="0.25">
      <c r="B17" s="274">
        <v>13</v>
      </c>
      <c r="C17" s="230" t="s">
        <v>116</v>
      </c>
      <c r="D17" s="243">
        <v>141</v>
      </c>
      <c r="E17" s="230" t="s">
        <v>222</v>
      </c>
      <c r="F17" s="244">
        <v>0.87726099999999996</v>
      </c>
      <c r="G17" s="230" t="s">
        <v>111</v>
      </c>
      <c r="H17" s="245">
        <f t="shared" si="0"/>
        <v>123.69380099999999</v>
      </c>
      <c r="I17" s="245">
        <f t="shared" si="1"/>
        <v>3834.5078309999999</v>
      </c>
      <c r="J17" s="44"/>
    </row>
    <row r="18" spans="2:10" ht="45" customHeight="1" x14ac:dyDescent="0.25">
      <c r="B18" s="274">
        <v>14</v>
      </c>
      <c r="C18" s="230" t="s">
        <v>384</v>
      </c>
      <c r="D18" s="243">
        <v>162</v>
      </c>
      <c r="E18" s="230" t="s">
        <v>222</v>
      </c>
      <c r="F18" s="244">
        <v>0.87726099999999996</v>
      </c>
      <c r="G18" s="230" t="s">
        <v>111</v>
      </c>
      <c r="H18" s="245">
        <f t="shared" ref="H18:H24" si="2">D18*F18</f>
        <v>142.11628199999998</v>
      </c>
      <c r="I18" s="245">
        <f t="shared" ref="I18:I24" si="3">H18*$H$3</f>
        <v>4405.6047419999995</v>
      </c>
      <c r="J18" s="44"/>
    </row>
    <row r="19" spans="2:10" ht="45" customHeight="1" x14ac:dyDescent="0.25">
      <c r="B19" s="274">
        <v>16</v>
      </c>
      <c r="C19" s="230" t="s">
        <v>233</v>
      </c>
      <c r="D19" s="243">
        <v>260</v>
      </c>
      <c r="E19" s="230" t="s">
        <v>222</v>
      </c>
      <c r="F19" s="244">
        <v>0.87726099999999996</v>
      </c>
      <c r="G19" s="230" t="s">
        <v>111</v>
      </c>
      <c r="H19" s="245">
        <f t="shared" si="2"/>
        <v>228.08785999999998</v>
      </c>
      <c r="I19" s="245">
        <f t="shared" si="3"/>
        <v>7070.7236599999997</v>
      </c>
      <c r="J19" s="44"/>
    </row>
    <row r="20" spans="2:10" ht="45" customHeight="1" x14ac:dyDescent="0.25">
      <c r="B20" s="274">
        <v>17</v>
      </c>
      <c r="C20" s="230" t="s">
        <v>234</v>
      </c>
      <c r="D20" s="243">
        <v>87</v>
      </c>
      <c r="E20" s="230" t="s">
        <v>222</v>
      </c>
      <c r="F20" s="244">
        <v>0.87726099999999996</v>
      </c>
      <c r="G20" s="230" t="s">
        <v>111</v>
      </c>
      <c r="H20" s="245">
        <f t="shared" si="2"/>
        <v>76.321706999999989</v>
      </c>
      <c r="I20" s="245">
        <f t="shared" si="3"/>
        <v>2365.9729169999996</v>
      </c>
      <c r="J20" s="44"/>
    </row>
    <row r="21" spans="2:10" ht="45" customHeight="1" x14ac:dyDescent="0.25">
      <c r="B21" s="274">
        <v>18</v>
      </c>
      <c r="C21" s="230" t="s">
        <v>118</v>
      </c>
      <c r="D21" s="243">
        <v>146</v>
      </c>
      <c r="E21" s="230" t="s">
        <v>222</v>
      </c>
      <c r="F21" s="244">
        <v>0.87726099999999996</v>
      </c>
      <c r="G21" s="230" t="s">
        <v>111</v>
      </c>
      <c r="H21" s="245">
        <f t="shared" si="2"/>
        <v>128.080106</v>
      </c>
      <c r="I21" s="245">
        <f t="shared" si="3"/>
        <v>3970.4832860000001</v>
      </c>
      <c r="J21" s="44"/>
    </row>
    <row r="22" spans="2:10" ht="45" customHeight="1" x14ac:dyDescent="0.25">
      <c r="B22" s="274">
        <v>19</v>
      </c>
      <c r="C22" s="230" t="s">
        <v>121</v>
      </c>
      <c r="D22" s="243">
        <v>356</v>
      </c>
      <c r="E22" s="230" t="s">
        <v>222</v>
      </c>
      <c r="F22" s="244">
        <v>0.87726099999999996</v>
      </c>
      <c r="G22" s="230" t="s">
        <v>111</v>
      </c>
      <c r="H22" s="245">
        <f t="shared" si="2"/>
        <v>312.30491599999999</v>
      </c>
      <c r="I22" s="245">
        <f t="shared" si="3"/>
        <v>9681.4523960000006</v>
      </c>
      <c r="J22" s="44"/>
    </row>
    <row r="23" spans="2:10" ht="45" customHeight="1" x14ac:dyDescent="0.25">
      <c r="B23" s="274">
        <v>20</v>
      </c>
      <c r="C23" s="230" t="s">
        <v>235</v>
      </c>
      <c r="D23" s="243">
        <v>100</v>
      </c>
      <c r="E23" s="230" t="s">
        <v>222</v>
      </c>
      <c r="F23" s="244">
        <v>0.87726099999999996</v>
      </c>
      <c r="G23" s="230" t="s">
        <v>111</v>
      </c>
      <c r="H23" s="245">
        <f t="shared" si="2"/>
        <v>87.726100000000002</v>
      </c>
      <c r="I23" s="245">
        <f t="shared" si="3"/>
        <v>2719.5091000000002</v>
      </c>
      <c r="J23" s="44"/>
    </row>
    <row r="24" spans="2:10" ht="45" customHeight="1" x14ac:dyDescent="0.25">
      <c r="B24" s="274">
        <v>21</v>
      </c>
      <c r="C24" s="230" t="s">
        <v>132</v>
      </c>
      <c r="D24" s="243">
        <v>949</v>
      </c>
      <c r="E24" s="230" t="s">
        <v>222</v>
      </c>
      <c r="F24" s="244">
        <v>0.87726099999999996</v>
      </c>
      <c r="G24" s="230" t="s">
        <v>111</v>
      </c>
      <c r="H24" s="245">
        <f t="shared" si="2"/>
        <v>832.52068899999995</v>
      </c>
      <c r="I24" s="245">
        <f t="shared" si="3"/>
        <v>25808.141358999997</v>
      </c>
      <c r="J24" s="44"/>
    </row>
    <row r="25" spans="2:10" ht="45" customHeight="1" x14ac:dyDescent="0.25">
      <c r="B25" s="274">
        <v>22</v>
      </c>
      <c r="C25" s="230" t="s">
        <v>236</v>
      </c>
      <c r="D25" s="243">
        <v>97</v>
      </c>
      <c r="E25" s="230" t="s">
        <v>222</v>
      </c>
      <c r="F25" s="244">
        <v>0.87726099999999996</v>
      </c>
      <c r="G25" s="230" t="s">
        <v>111</v>
      </c>
      <c r="H25" s="245">
        <f t="shared" ref="H25:H32" si="4">D25*F25</f>
        <v>85.09431699999999</v>
      </c>
      <c r="I25" s="245">
        <f t="shared" ref="I25:I32" si="5">H25*$H$3</f>
        <v>2637.9238269999996</v>
      </c>
      <c r="J25" s="44"/>
    </row>
    <row r="26" spans="2:10" ht="45" customHeight="1" x14ac:dyDescent="0.25">
      <c r="B26" s="274">
        <v>23</v>
      </c>
      <c r="C26" s="230" t="s">
        <v>237</v>
      </c>
      <c r="D26" s="243">
        <v>210</v>
      </c>
      <c r="E26" s="230" t="s">
        <v>222</v>
      </c>
      <c r="F26" s="244">
        <v>0.87726099999999996</v>
      </c>
      <c r="G26" s="230" t="s">
        <v>111</v>
      </c>
      <c r="H26" s="245">
        <f t="shared" si="4"/>
        <v>184.22480999999999</v>
      </c>
      <c r="I26" s="245">
        <f t="shared" si="5"/>
        <v>5710.96911</v>
      </c>
      <c r="J26" s="44"/>
    </row>
    <row r="27" spans="2:10" ht="45" customHeight="1" x14ac:dyDescent="0.25">
      <c r="B27" s="274">
        <v>24</v>
      </c>
      <c r="C27" s="230" t="s">
        <v>126</v>
      </c>
      <c r="D27" s="243">
        <v>273</v>
      </c>
      <c r="E27" s="230" t="s">
        <v>222</v>
      </c>
      <c r="F27" s="244">
        <v>0.87726099999999996</v>
      </c>
      <c r="G27" s="230" t="s">
        <v>111</v>
      </c>
      <c r="H27" s="245">
        <f t="shared" si="4"/>
        <v>239.49225299999998</v>
      </c>
      <c r="I27" s="245">
        <f t="shared" si="5"/>
        <v>7424.2598429999989</v>
      </c>
      <c r="J27" s="44"/>
    </row>
    <row r="28" spans="2:10" ht="45" customHeight="1" x14ac:dyDescent="0.25">
      <c r="B28" s="274">
        <v>25</v>
      </c>
      <c r="C28" s="230" t="s">
        <v>238</v>
      </c>
      <c r="D28" s="243">
        <v>54.8</v>
      </c>
      <c r="E28" s="230" t="s">
        <v>222</v>
      </c>
      <c r="F28" s="244">
        <v>0.87726099999999996</v>
      </c>
      <c r="G28" s="230" t="s">
        <v>111</v>
      </c>
      <c r="H28" s="245">
        <f t="shared" si="4"/>
        <v>48.073902799999992</v>
      </c>
      <c r="I28" s="245">
        <f t="shared" si="5"/>
        <v>1490.2909867999997</v>
      </c>
      <c r="J28" s="44"/>
    </row>
    <row r="29" spans="2:10" ht="45" customHeight="1" x14ac:dyDescent="0.25">
      <c r="B29" s="274">
        <v>26</v>
      </c>
      <c r="C29" s="230" t="s">
        <v>134</v>
      </c>
      <c r="D29" s="243">
        <v>241</v>
      </c>
      <c r="E29" s="230" t="s">
        <v>222</v>
      </c>
      <c r="F29" s="244">
        <v>0.87726099999999996</v>
      </c>
      <c r="G29" s="230" t="s">
        <v>111</v>
      </c>
      <c r="H29" s="245">
        <f t="shared" si="4"/>
        <v>211.41990099999998</v>
      </c>
      <c r="I29" s="245">
        <f t="shared" si="5"/>
        <v>6554.0169309999992</v>
      </c>
      <c r="J29" s="44"/>
    </row>
    <row r="30" spans="2:10" ht="45" customHeight="1" x14ac:dyDescent="0.25">
      <c r="B30" s="274">
        <v>27</v>
      </c>
      <c r="C30" s="230" t="s">
        <v>239</v>
      </c>
      <c r="D30" s="243">
        <v>135</v>
      </c>
      <c r="E30" s="230" t="s">
        <v>222</v>
      </c>
      <c r="F30" s="244">
        <v>0.87726099999999996</v>
      </c>
      <c r="G30" s="230" t="s">
        <v>111</v>
      </c>
      <c r="H30" s="245">
        <f t="shared" si="4"/>
        <v>118.430235</v>
      </c>
      <c r="I30" s="245">
        <f t="shared" si="5"/>
        <v>3671.3372850000001</v>
      </c>
      <c r="J30" s="44"/>
    </row>
    <row r="31" spans="2:10" ht="45" customHeight="1" x14ac:dyDescent="0.25">
      <c r="B31" s="274">
        <v>28</v>
      </c>
      <c r="C31" s="230" t="s">
        <v>376</v>
      </c>
      <c r="D31" s="243">
        <v>57.14</v>
      </c>
      <c r="E31" s="230" t="s">
        <v>222</v>
      </c>
      <c r="F31" s="244">
        <v>0.87726099999999996</v>
      </c>
      <c r="G31" s="230" t="s">
        <v>111</v>
      </c>
      <c r="H31" s="245">
        <f t="shared" si="4"/>
        <v>50.126693539999998</v>
      </c>
      <c r="I31" s="245">
        <f t="shared" si="5"/>
        <v>1553.92749974</v>
      </c>
      <c r="J31" s="44"/>
    </row>
    <row r="32" spans="2:10" ht="45" customHeight="1" x14ac:dyDescent="0.25">
      <c r="B32" s="274">
        <v>29</v>
      </c>
      <c r="C32" s="230" t="s">
        <v>373</v>
      </c>
      <c r="D32" s="243">
        <v>547</v>
      </c>
      <c r="E32" s="230" t="s">
        <v>222</v>
      </c>
      <c r="F32" s="244">
        <v>0.87726099999999996</v>
      </c>
      <c r="G32" s="230" t="s">
        <v>111</v>
      </c>
      <c r="H32" s="245">
        <f t="shared" si="4"/>
        <v>479.86176699999999</v>
      </c>
      <c r="I32" s="245">
        <f t="shared" si="5"/>
        <v>14875.714776999999</v>
      </c>
      <c r="J32" s="44"/>
    </row>
    <row r="33" spans="2:10" ht="45" customHeight="1" x14ac:dyDescent="0.25">
      <c r="B33" s="274">
        <v>30</v>
      </c>
      <c r="C33" s="230" t="s">
        <v>131</v>
      </c>
      <c r="D33" s="243">
        <v>296</v>
      </c>
      <c r="E33" s="230" t="s">
        <v>222</v>
      </c>
      <c r="F33" s="244">
        <v>0.87726099999999996</v>
      </c>
      <c r="G33" s="230" t="s">
        <v>111</v>
      </c>
      <c r="H33" s="245">
        <f>D33*F33</f>
        <v>259.66925599999996</v>
      </c>
      <c r="I33" s="245">
        <f>H33*$H$3</f>
        <v>8049.7469359999986</v>
      </c>
      <c r="J33" s="44"/>
    </row>
    <row r="34" spans="2:10" ht="45" customHeight="1" x14ac:dyDescent="0.25">
      <c r="B34" s="274">
        <v>31</v>
      </c>
      <c r="C34" s="230" t="s">
        <v>240</v>
      </c>
      <c r="D34" s="243">
        <v>71</v>
      </c>
      <c r="E34" s="230" t="s">
        <v>222</v>
      </c>
      <c r="F34" s="244">
        <v>0.87726099999999996</v>
      </c>
      <c r="G34" s="230" t="s">
        <v>111</v>
      </c>
      <c r="H34" s="245">
        <f t="shared" ref="H34:H39" si="6">D34*F34</f>
        <v>62.285530999999999</v>
      </c>
      <c r="I34" s="245">
        <f t="shared" ref="I34:I39" si="7">H34*$H$3</f>
        <v>1930.851461</v>
      </c>
      <c r="J34" s="44"/>
    </row>
    <row r="35" spans="2:10" ht="45" customHeight="1" x14ac:dyDescent="0.25">
      <c r="B35" s="274">
        <v>32</v>
      </c>
      <c r="C35" s="230" t="s">
        <v>152</v>
      </c>
      <c r="D35" s="243">
        <v>554</v>
      </c>
      <c r="E35" s="230" t="s">
        <v>222</v>
      </c>
      <c r="F35" s="244">
        <v>0.87726099999999996</v>
      </c>
      <c r="G35" s="230" t="s">
        <v>111</v>
      </c>
      <c r="H35" s="245">
        <f t="shared" si="6"/>
        <v>486.00259399999999</v>
      </c>
      <c r="I35" s="245">
        <f t="shared" si="7"/>
        <v>15066.080414</v>
      </c>
      <c r="J35" s="44"/>
    </row>
    <row r="36" spans="2:10" ht="45" customHeight="1" x14ac:dyDescent="0.25">
      <c r="B36" s="274">
        <v>33</v>
      </c>
      <c r="C36" s="230" t="s">
        <v>151</v>
      </c>
      <c r="D36" s="243">
        <v>115</v>
      </c>
      <c r="E36" s="230" t="s">
        <v>222</v>
      </c>
      <c r="F36" s="244">
        <v>0.87726099999999996</v>
      </c>
      <c r="G36" s="230" t="s">
        <v>111</v>
      </c>
      <c r="H36" s="245">
        <f t="shared" si="6"/>
        <v>100.885015</v>
      </c>
      <c r="I36" s="245">
        <f t="shared" si="7"/>
        <v>3127.435465</v>
      </c>
      <c r="J36" s="44"/>
    </row>
    <row r="37" spans="2:10" ht="45" customHeight="1" x14ac:dyDescent="0.25">
      <c r="B37" s="274">
        <v>34</v>
      </c>
      <c r="C37" s="230" t="s">
        <v>112</v>
      </c>
      <c r="D37" s="243">
        <v>139</v>
      </c>
      <c r="E37" s="230" t="s">
        <v>222</v>
      </c>
      <c r="F37" s="244">
        <v>0.87726099999999996</v>
      </c>
      <c r="G37" s="230" t="s">
        <v>111</v>
      </c>
      <c r="H37" s="245">
        <f t="shared" si="6"/>
        <v>121.939279</v>
      </c>
      <c r="I37" s="245">
        <f t="shared" si="7"/>
        <v>3780.1176489999998</v>
      </c>
      <c r="J37" s="44"/>
    </row>
    <row r="38" spans="2:10" ht="45" customHeight="1" x14ac:dyDescent="0.25">
      <c r="B38" s="274">
        <v>35</v>
      </c>
      <c r="C38" s="230" t="s">
        <v>241</v>
      </c>
      <c r="D38" s="243">
        <v>1255</v>
      </c>
      <c r="E38" s="230" t="s">
        <v>222</v>
      </c>
      <c r="F38" s="244">
        <v>0.87726099999999996</v>
      </c>
      <c r="G38" s="230" t="s">
        <v>111</v>
      </c>
      <c r="H38" s="245">
        <f t="shared" si="6"/>
        <v>1100.9625549999998</v>
      </c>
      <c r="I38" s="245">
        <f t="shared" si="7"/>
        <v>34129.839204999997</v>
      </c>
      <c r="J38" s="44"/>
    </row>
    <row r="39" spans="2:10" ht="45" customHeight="1" x14ac:dyDescent="0.25">
      <c r="B39" s="274">
        <v>36</v>
      </c>
      <c r="C39" s="230" t="s">
        <v>113</v>
      </c>
      <c r="D39" s="243">
        <v>223</v>
      </c>
      <c r="E39" s="230" t="s">
        <v>222</v>
      </c>
      <c r="F39" s="244">
        <v>0.87726099999999996</v>
      </c>
      <c r="G39" s="230" t="s">
        <v>111</v>
      </c>
      <c r="H39" s="245">
        <f t="shared" si="6"/>
        <v>195.62920299999999</v>
      </c>
      <c r="I39" s="245">
        <f t="shared" si="7"/>
        <v>6064.5052929999993</v>
      </c>
      <c r="J39" s="44"/>
    </row>
    <row r="40" spans="2:10" ht="45" customHeight="1" x14ac:dyDescent="0.25">
      <c r="B40" s="274">
        <v>37</v>
      </c>
      <c r="C40" s="230" t="s">
        <v>139</v>
      </c>
      <c r="D40" s="243">
        <v>460</v>
      </c>
      <c r="E40" s="230" t="s">
        <v>222</v>
      </c>
      <c r="F40" s="244">
        <v>0.87726099999999996</v>
      </c>
      <c r="G40" s="230" t="s">
        <v>111</v>
      </c>
      <c r="H40" s="245">
        <f>D40*F40</f>
        <v>403.54005999999998</v>
      </c>
      <c r="I40" s="245">
        <f>H40*$H$3</f>
        <v>12509.74186</v>
      </c>
      <c r="J40" s="44"/>
    </row>
    <row r="41" spans="2:10" ht="45" customHeight="1" x14ac:dyDescent="0.25">
      <c r="B41" s="274">
        <v>38</v>
      </c>
      <c r="C41" s="230" t="s">
        <v>143</v>
      </c>
      <c r="D41" s="243">
        <v>294</v>
      </c>
      <c r="E41" s="230" t="s">
        <v>222</v>
      </c>
      <c r="F41" s="244">
        <v>0.87726099999999996</v>
      </c>
      <c r="G41" s="230" t="s">
        <v>111</v>
      </c>
      <c r="H41" s="245">
        <f t="shared" ref="H41:H49" si="8">D41*F41</f>
        <v>257.91473400000001</v>
      </c>
      <c r="I41" s="245">
        <f>H41*$H$3</f>
        <v>7995.3567540000004</v>
      </c>
      <c r="J41" s="44"/>
    </row>
    <row r="42" spans="2:10" ht="45" customHeight="1" x14ac:dyDescent="0.25">
      <c r="B42" s="274">
        <v>39</v>
      </c>
      <c r="C42" s="230" t="s">
        <v>242</v>
      </c>
      <c r="D42" s="243">
        <v>493</v>
      </c>
      <c r="E42" s="230" t="s">
        <v>222</v>
      </c>
      <c r="F42" s="244">
        <v>0.87726099999999996</v>
      </c>
      <c r="G42" s="230" t="s">
        <v>111</v>
      </c>
      <c r="H42" s="245">
        <f>D42*F42</f>
        <v>432.48967299999998</v>
      </c>
      <c r="I42" s="245">
        <f>H42*$H$3</f>
        <v>13407.179862999999</v>
      </c>
      <c r="J42" s="44"/>
    </row>
    <row r="43" spans="2:10" ht="45" customHeight="1" x14ac:dyDescent="0.25">
      <c r="B43" s="274">
        <v>40</v>
      </c>
      <c r="C43" s="230" t="s">
        <v>243</v>
      </c>
      <c r="D43" s="243">
        <v>144</v>
      </c>
      <c r="E43" s="230" t="s">
        <v>222</v>
      </c>
      <c r="F43" s="244">
        <v>0.87726099999999996</v>
      </c>
      <c r="G43" s="230" t="s">
        <v>111</v>
      </c>
      <c r="H43" s="245">
        <f t="shared" si="8"/>
        <v>126.32558399999999</v>
      </c>
      <c r="I43" s="245">
        <f t="shared" ref="I43:I49" si="9">H43*$H$3</f>
        <v>3916.0931039999996</v>
      </c>
      <c r="J43" s="44"/>
    </row>
    <row r="44" spans="2:10" ht="45" customHeight="1" x14ac:dyDescent="0.25">
      <c r="B44" s="274">
        <v>41</v>
      </c>
      <c r="C44" s="230" t="s">
        <v>146</v>
      </c>
      <c r="D44" s="243">
        <v>437</v>
      </c>
      <c r="E44" s="230" t="s">
        <v>222</v>
      </c>
      <c r="F44" s="244">
        <v>0.87726099999999996</v>
      </c>
      <c r="G44" s="230" t="s">
        <v>111</v>
      </c>
      <c r="H44" s="245">
        <f t="shared" si="8"/>
        <v>383.36305699999997</v>
      </c>
      <c r="I44" s="245">
        <f t="shared" si="9"/>
        <v>11884.254766999999</v>
      </c>
      <c r="J44" s="44"/>
    </row>
    <row r="45" spans="2:10" ht="45" customHeight="1" x14ac:dyDescent="0.25">
      <c r="B45" s="274">
        <v>42</v>
      </c>
      <c r="C45" s="230" t="s">
        <v>220</v>
      </c>
      <c r="D45" s="243">
        <v>322</v>
      </c>
      <c r="E45" s="230" t="s">
        <v>222</v>
      </c>
      <c r="F45" s="244">
        <v>0.87726099999999996</v>
      </c>
      <c r="G45" s="230" t="s">
        <v>111</v>
      </c>
      <c r="H45" s="245">
        <f t="shared" si="8"/>
        <v>282.47804199999996</v>
      </c>
      <c r="I45" s="245">
        <f t="shared" si="9"/>
        <v>8756.8193019999981</v>
      </c>
      <c r="J45" s="44"/>
    </row>
    <row r="46" spans="2:10" ht="45" customHeight="1" x14ac:dyDescent="0.25">
      <c r="B46" s="274">
        <v>43</v>
      </c>
      <c r="C46" s="230" t="s">
        <v>148</v>
      </c>
      <c r="D46" s="243">
        <v>135</v>
      </c>
      <c r="E46" s="230" t="s">
        <v>222</v>
      </c>
      <c r="F46" s="244">
        <v>0.87726099999999996</v>
      </c>
      <c r="G46" s="230" t="s">
        <v>111</v>
      </c>
      <c r="H46" s="245">
        <f t="shared" si="8"/>
        <v>118.430235</v>
      </c>
      <c r="I46" s="245">
        <f t="shared" si="9"/>
        <v>3671.3372850000001</v>
      </c>
      <c r="J46" s="44"/>
    </row>
    <row r="47" spans="2:10" ht="45" customHeight="1" x14ac:dyDescent="0.25">
      <c r="B47" s="274">
        <v>44</v>
      </c>
      <c r="C47" s="230" t="s">
        <v>221</v>
      </c>
      <c r="D47" s="243">
        <v>92</v>
      </c>
      <c r="E47" s="230" t="s">
        <v>222</v>
      </c>
      <c r="F47" s="244">
        <v>0.87726099999999996</v>
      </c>
      <c r="G47" s="230" t="s">
        <v>111</v>
      </c>
      <c r="H47" s="245">
        <f t="shared" si="8"/>
        <v>80.708011999999997</v>
      </c>
      <c r="I47" s="245">
        <f>H47*$H$3</f>
        <v>2501.9483719999998</v>
      </c>
      <c r="J47" s="44"/>
    </row>
    <row r="48" spans="2:10" ht="45" customHeight="1" x14ac:dyDescent="0.25">
      <c r="B48" s="274">
        <v>45</v>
      </c>
      <c r="C48" s="230" t="s">
        <v>153</v>
      </c>
      <c r="D48" s="243">
        <v>311</v>
      </c>
      <c r="E48" s="230" t="s">
        <v>222</v>
      </c>
      <c r="F48" s="244">
        <v>0.87726099999999996</v>
      </c>
      <c r="G48" s="230" t="s">
        <v>111</v>
      </c>
      <c r="H48" s="245">
        <f t="shared" si="8"/>
        <v>272.828171</v>
      </c>
      <c r="I48" s="245">
        <f t="shared" si="9"/>
        <v>8457.6733010000007</v>
      </c>
      <c r="J48" s="44"/>
    </row>
    <row r="49" spans="2:10" ht="45" customHeight="1" x14ac:dyDescent="0.25">
      <c r="B49" s="274">
        <v>46</v>
      </c>
      <c r="C49" s="230" t="s">
        <v>145</v>
      </c>
      <c r="D49" s="243">
        <v>645</v>
      </c>
      <c r="E49" s="230" t="s">
        <v>257</v>
      </c>
      <c r="F49" s="287">
        <v>0.44986199999999998</v>
      </c>
      <c r="G49" s="230" t="s">
        <v>111</v>
      </c>
      <c r="H49" s="245">
        <f t="shared" si="8"/>
        <v>290.16098999999997</v>
      </c>
      <c r="I49" s="245">
        <f t="shared" si="9"/>
        <v>8994.9906899999987</v>
      </c>
      <c r="J49" s="44"/>
    </row>
    <row r="50" spans="2:10" ht="45" customHeight="1" x14ac:dyDescent="0.25">
      <c r="B50" s="274">
        <v>47</v>
      </c>
      <c r="C50" s="230" t="s">
        <v>142</v>
      </c>
      <c r="D50" s="243">
        <v>617</v>
      </c>
      <c r="E50" s="230" t="s">
        <v>222</v>
      </c>
      <c r="F50" s="244">
        <v>0.87726099999999996</v>
      </c>
      <c r="G50" s="230" t="s">
        <v>111</v>
      </c>
      <c r="H50" s="245">
        <f>D50*F50</f>
        <v>541.270037</v>
      </c>
      <c r="I50" s="245">
        <f>H50*$H$3</f>
        <v>16779.371147000002</v>
      </c>
      <c r="J50" s="44"/>
    </row>
    <row r="51" spans="2:10" ht="45" customHeight="1" x14ac:dyDescent="0.25">
      <c r="B51" s="274">
        <v>48</v>
      </c>
      <c r="C51" s="230" t="s">
        <v>244</v>
      </c>
      <c r="D51" s="243">
        <v>59</v>
      </c>
      <c r="E51" s="230" t="s">
        <v>222</v>
      </c>
      <c r="F51" s="244">
        <v>0.87726099999999996</v>
      </c>
      <c r="G51" s="230" t="s">
        <v>111</v>
      </c>
      <c r="H51" s="245">
        <f t="shared" ref="H51:H64" si="10">D51*F51</f>
        <v>51.758398999999997</v>
      </c>
      <c r="I51" s="245">
        <f t="shared" ref="I51:I64" si="11">H51*$H$3</f>
        <v>1604.5103689999999</v>
      </c>
      <c r="J51" s="44"/>
    </row>
    <row r="52" spans="2:10" ht="45" customHeight="1" x14ac:dyDescent="0.25">
      <c r="B52" s="274">
        <v>49</v>
      </c>
      <c r="C52" s="230" t="s">
        <v>123</v>
      </c>
      <c r="D52" s="243">
        <v>466</v>
      </c>
      <c r="E52" s="230" t="s">
        <v>222</v>
      </c>
      <c r="F52" s="244">
        <v>0.87726099999999996</v>
      </c>
      <c r="G52" s="230" t="s">
        <v>111</v>
      </c>
      <c r="H52" s="245">
        <f t="shared" si="10"/>
        <v>408.80362600000001</v>
      </c>
      <c r="I52" s="245">
        <f t="shared" si="11"/>
        <v>12672.912405999999</v>
      </c>
      <c r="J52" s="44"/>
    </row>
    <row r="53" spans="2:10" ht="45" customHeight="1" x14ac:dyDescent="0.25">
      <c r="B53" s="274">
        <v>50</v>
      </c>
      <c r="C53" s="230" t="s">
        <v>122</v>
      </c>
      <c r="D53" s="243">
        <v>402</v>
      </c>
      <c r="E53" s="230" t="s">
        <v>222</v>
      </c>
      <c r="F53" s="244">
        <v>0.87726099999999996</v>
      </c>
      <c r="G53" s="230" t="s">
        <v>111</v>
      </c>
      <c r="H53" s="245">
        <f t="shared" si="10"/>
        <v>352.65892199999996</v>
      </c>
      <c r="I53" s="245">
        <f t="shared" si="11"/>
        <v>10932.426581999998</v>
      </c>
      <c r="J53" s="44"/>
    </row>
    <row r="54" spans="2:10" ht="45" customHeight="1" x14ac:dyDescent="0.25">
      <c r="B54" s="274">
        <v>51</v>
      </c>
      <c r="C54" s="230" t="s">
        <v>139</v>
      </c>
      <c r="D54" s="243">
        <v>97</v>
      </c>
      <c r="E54" s="230" t="s">
        <v>222</v>
      </c>
      <c r="F54" s="244">
        <v>0.87726099999999996</v>
      </c>
      <c r="G54" s="230" t="s">
        <v>111</v>
      </c>
      <c r="H54" s="245">
        <f t="shared" si="10"/>
        <v>85.09431699999999</v>
      </c>
      <c r="I54" s="245">
        <f t="shared" si="11"/>
        <v>2637.9238269999996</v>
      </c>
      <c r="J54" s="44"/>
    </row>
    <row r="55" spans="2:10" ht="45" customHeight="1" x14ac:dyDescent="0.25">
      <c r="B55" s="274">
        <v>52</v>
      </c>
      <c r="C55" s="230" t="s">
        <v>128</v>
      </c>
      <c r="D55" s="243">
        <v>129</v>
      </c>
      <c r="E55" s="230" t="s">
        <v>222</v>
      </c>
      <c r="F55" s="244">
        <v>0.87726099999999996</v>
      </c>
      <c r="G55" s="230" t="s">
        <v>111</v>
      </c>
      <c r="H55" s="245">
        <f t="shared" si="10"/>
        <v>113.166669</v>
      </c>
      <c r="I55" s="245">
        <f t="shared" si="11"/>
        <v>3508.1667389999998</v>
      </c>
      <c r="J55" s="44"/>
    </row>
    <row r="56" spans="2:10" ht="45" customHeight="1" x14ac:dyDescent="0.25">
      <c r="B56" s="274">
        <v>53</v>
      </c>
      <c r="C56" s="230" t="s">
        <v>130</v>
      </c>
      <c r="D56" s="243">
        <v>270</v>
      </c>
      <c r="E56" s="230" t="s">
        <v>222</v>
      </c>
      <c r="F56" s="244">
        <v>0.87726099999999996</v>
      </c>
      <c r="G56" s="230" t="s">
        <v>111</v>
      </c>
      <c r="H56" s="245">
        <f t="shared" si="10"/>
        <v>236.86046999999999</v>
      </c>
      <c r="I56" s="245">
        <f t="shared" si="11"/>
        <v>7342.6745700000001</v>
      </c>
      <c r="J56" s="44"/>
    </row>
    <row r="57" spans="2:10" ht="45" customHeight="1" x14ac:dyDescent="0.25">
      <c r="B57" s="274">
        <v>54</v>
      </c>
      <c r="C57" s="230" t="s">
        <v>125</v>
      </c>
      <c r="D57" s="243">
        <v>290</v>
      </c>
      <c r="E57" s="230" t="s">
        <v>222</v>
      </c>
      <c r="F57" s="244">
        <v>0.87726099999999996</v>
      </c>
      <c r="G57" s="230" t="s">
        <v>111</v>
      </c>
      <c r="H57" s="245">
        <f t="shared" si="10"/>
        <v>254.40568999999999</v>
      </c>
      <c r="I57" s="245">
        <f t="shared" si="11"/>
        <v>7886.5763900000002</v>
      </c>
      <c r="J57" s="44"/>
    </row>
    <row r="58" spans="2:10" ht="45" customHeight="1" x14ac:dyDescent="0.25">
      <c r="B58" s="274">
        <v>55</v>
      </c>
      <c r="C58" s="230" t="s">
        <v>374</v>
      </c>
      <c r="D58" s="243">
        <v>407</v>
      </c>
      <c r="E58" s="230" t="s">
        <v>222</v>
      </c>
      <c r="F58" s="244">
        <v>0.87726099999999996</v>
      </c>
      <c r="G58" s="230" t="s">
        <v>111</v>
      </c>
      <c r="H58" s="245">
        <f t="shared" si="10"/>
        <v>357.04522699999995</v>
      </c>
      <c r="I58" s="245">
        <f t="shared" si="11"/>
        <v>11068.402036999998</v>
      </c>
      <c r="J58" s="44"/>
    </row>
    <row r="59" spans="2:10" ht="45" customHeight="1" x14ac:dyDescent="0.25">
      <c r="B59" s="274">
        <v>56</v>
      </c>
      <c r="C59" s="230" t="s">
        <v>129</v>
      </c>
      <c r="D59" s="243">
        <v>151</v>
      </c>
      <c r="E59" s="230" t="s">
        <v>222</v>
      </c>
      <c r="F59" s="244">
        <v>0.87726099999999996</v>
      </c>
      <c r="G59" s="230" t="s">
        <v>111</v>
      </c>
      <c r="H59" s="245">
        <f t="shared" si="10"/>
        <v>132.46641099999999</v>
      </c>
      <c r="I59" s="245">
        <f t="shared" si="11"/>
        <v>4106.4587409999995</v>
      </c>
      <c r="J59" s="44"/>
    </row>
    <row r="60" spans="2:10" ht="45" customHeight="1" x14ac:dyDescent="0.25">
      <c r="B60" s="274">
        <v>57</v>
      </c>
      <c r="C60" s="230" t="s">
        <v>124</v>
      </c>
      <c r="D60" s="243">
        <v>107</v>
      </c>
      <c r="E60" s="230" t="s">
        <v>222</v>
      </c>
      <c r="F60" s="244">
        <v>0.87726099999999996</v>
      </c>
      <c r="G60" s="230" t="s">
        <v>111</v>
      </c>
      <c r="H60" s="245">
        <f t="shared" si="10"/>
        <v>93.86692699999999</v>
      </c>
      <c r="I60" s="245">
        <f t="shared" si="11"/>
        <v>2909.8747369999996</v>
      </c>
      <c r="J60" s="44"/>
    </row>
    <row r="61" spans="2:10" ht="45" customHeight="1" x14ac:dyDescent="0.25">
      <c r="B61" s="274">
        <v>58</v>
      </c>
      <c r="C61" s="230" t="s">
        <v>245</v>
      </c>
      <c r="D61" s="243">
        <v>110</v>
      </c>
      <c r="E61" s="230" t="s">
        <v>222</v>
      </c>
      <c r="F61" s="244">
        <v>0.87726099999999996</v>
      </c>
      <c r="G61" s="230" t="s">
        <v>111</v>
      </c>
      <c r="H61" s="245">
        <f t="shared" si="10"/>
        <v>96.498709999999988</v>
      </c>
      <c r="I61" s="245">
        <f t="shared" si="11"/>
        <v>2991.4600099999998</v>
      </c>
      <c r="J61" s="44"/>
    </row>
    <row r="62" spans="2:10" ht="45" customHeight="1" x14ac:dyDescent="0.25">
      <c r="B62" s="274">
        <v>59</v>
      </c>
      <c r="C62" s="230" t="s">
        <v>236</v>
      </c>
      <c r="D62" s="243">
        <v>312</v>
      </c>
      <c r="E62" s="230" t="s">
        <v>222</v>
      </c>
      <c r="F62" s="244">
        <v>0.87726099999999996</v>
      </c>
      <c r="G62" s="230" t="s">
        <v>111</v>
      </c>
      <c r="H62" s="245">
        <f t="shared" si="10"/>
        <v>273.70543199999997</v>
      </c>
      <c r="I62" s="245">
        <f t="shared" si="11"/>
        <v>8484.8683919999985</v>
      </c>
      <c r="J62" s="44"/>
    </row>
    <row r="63" spans="2:10" ht="45" customHeight="1" x14ac:dyDescent="0.25">
      <c r="B63" s="274">
        <v>60</v>
      </c>
      <c r="C63" s="230" t="s">
        <v>120</v>
      </c>
      <c r="D63" s="243">
        <v>50</v>
      </c>
      <c r="E63" s="230" t="s">
        <v>222</v>
      </c>
      <c r="F63" s="244">
        <v>0.87726099999999996</v>
      </c>
      <c r="G63" s="230" t="s">
        <v>111</v>
      </c>
      <c r="H63" s="245">
        <f t="shared" si="10"/>
        <v>43.863050000000001</v>
      </c>
      <c r="I63" s="245">
        <f t="shared" si="11"/>
        <v>1359.7545500000001</v>
      </c>
      <c r="J63" s="44"/>
    </row>
    <row r="64" spans="2:10" ht="45" customHeight="1" x14ac:dyDescent="0.25">
      <c r="B64" s="274">
        <v>61</v>
      </c>
      <c r="C64" s="230" t="s">
        <v>246</v>
      </c>
      <c r="D64" s="243">
        <v>50</v>
      </c>
      <c r="E64" s="230" t="s">
        <v>222</v>
      </c>
      <c r="F64" s="244">
        <v>0.87726099999999996</v>
      </c>
      <c r="G64" s="230" t="s">
        <v>111</v>
      </c>
      <c r="H64" s="245">
        <f t="shared" si="10"/>
        <v>43.863050000000001</v>
      </c>
      <c r="I64" s="245">
        <f t="shared" si="11"/>
        <v>1359.7545500000001</v>
      </c>
      <c r="J64" s="44"/>
    </row>
    <row r="65" spans="2:10" ht="45" customHeight="1" x14ac:dyDescent="0.25">
      <c r="B65" s="274">
        <v>62</v>
      </c>
      <c r="C65" s="230" t="s">
        <v>247</v>
      </c>
      <c r="D65" s="243">
        <v>259</v>
      </c>
      <c r="E65" s="230" t="s">
        <v>222</v>
      </c>
      <c r="F65" s="244">
        <v>0.87726099999999996</v>
      </c>
      <c r="G65" s="230" t="s">
        <v>111</v>
      </c>
      <c r="H65" s="245">
        <f>D65*F65</f>
        <v>227.210599</v>
      </c>
      <c r="I65" s="245">
        <f>H65*$H$3</f>
        <v>7043.5285690000001</v>
      </c>
      <c r="J65" s="44"/>
    </row>
    <row r="66" spans="2:10" ht="45" customHeight="1" x14ac:dyDescent="0.25">
      <c r="B66" s="274">
        <v>63</v>
      </c>
      <c r="C66" s="230" t="s">
        <v>248</v>
      </c>
      <c r="D66" s="243">
        <v>150</v>
      </c>
      <c r="E66" s="230" t="s">
        <v>222</v>
      </c>
      <c r="F66" s="244">
        <v>0.87726099999999996</v>
      </c>
      <c r="G66" s="230" t="s">
        <v>111</v>
      </c>
      <c r="H66" s="245">
        <f t="shared" ref="H66:H120" si="12">D66*F66</f>
        <v>131.58914999999999</v>
      </c>
      <c r="I66" s="245">
        <f t="shared" ref="I66:I120" si="13">H66*$H$3</f>
        <v>4079.2636499999999</v>
      </c>
      <c r="J66" s="44"/>
    </row>
    <row r="67" spans="2:10" ht="45" customHeight="1" x14ac:dyDescent="0.25">
      <c r="B67" s="274">
        <v>64</v>
      </c>
      <c r="C67" s="230" t="s">
        <v>141</v>
      </c>
      <c r="D67" s="243">
        <v>282</v>
      </c>
      <c r="E67" s="230" t="s">
        <v>222</v>
      </c>
      <c r="F67" s="244">
        <v>0.87726099999999996</v>
      </c>
      <c r="G67" s="230" t="s">
        <v>111</v>
      </c>
      <c r="H67" s="245">
        <f t="shared" si="12"/>
        <v>247.38760199999999</v>
      </c>
      <c r="I67" s="245">
        <f t="shared" si="13"/>
        <v>7669.0156619999998</v>
      </c>
      <c r="J67" s="44"/>
    </row>
    <row r="68" spans="2:10" ht="45" customHeight="1" x14ac:dyDescent="0.25">
      <c r="B68" s="274">
        <v>65</v>
      </c>
      <c r="C68" s="230" t="s">
        <v>150</v>
      </c>
      <c r="D68" s="243">
        <v>165</v>
      </c>
      <c r="E68" s="230" t="s">
        <v>222</v>
      </c>
      <c r="F68" s="244">
        <v>0.87726099999999996</v>
      </c>
      <c r="G68" s="230" t="s">
        <v>111</v>
      </c>
      <c r="H68" s="245">
        <f t="shared" si="12"/>
        <v>144.748065</v>
      </c>
      <c r="I68" s="245">
        <f t="shared" si="13"/>
        <v>4487.1900150000001</v>
      </c>
      <c r="J68" s="44"/>
    </row>
    <row r="69" spans="2:10" ht="45" customHeight="1" x14ac:dyDescent="0.25">
      <c r="B69" s="274">
        <v>66</v>
      </c>
      <c r="C69" s="230" t="s">
        <v>138</v>
      </c>
      <c r="D69" s="243">
        <v>309</v>
      </c>
      <c r="E69" s="230" t="s">
        <v>222</v>
      </c>
      <c r="F69" s="244">
        <v>0.87726099999999996</v>
      </c>
      <c r="G69" s="230" t="s">
        <v>111</v>
      </c>
      <c r="H69" s="245">
        <f t="shared" si="12"/>
        <v>271.07364899999999</v>
      </c>
      <c r="I69" s="245">
        <f t="shared" si="13"/>
        <v>8403.2831189999997</v>
      </c>
      <c r="J69" s="44"/>
    </row>
    <row r="70" spans="2:10" ht="45" customHeight="1" x14ac:dyDescent="0.25">
      <c r="B70" s="274">
        <v>67</v>
      </c>
      <c r="C70" s="230" t="s">
        <v>249</v>
      </c>
      <c r="D70" s="243">
        <v>270</v>
      </c>
      <c r="E70" s="230" t="s">
        <v>222</v>
      </c>
      <c r="F70" s="244">
        <v>0.87726099999999996</v>
      </c>
      <c r="G70" s="230" t="s">
        <v>111</v>
      </c>
      <c r="H70" s="245">
        <f t="shared" si="12"/>
        <v>236.86046999999999</v>
      </c>
      <c r="I70" s="245">
        <f t="shared" si="13"/>
        <v>7342.6745700000001</v>
      </c>
      <c r="J70" s="44"/>
    </row>
    <row r="71" spans="2:10" ht="45" customHeight="1" x14ac:dyDescent="0.25">
      <c r="B71" s="274">
        <v>68</v>
      </c>
      <c r="C71" s="230" t="s">
        <v>250</v>
      </c>
      <c r="D71" s="243">
        <v>161</v>
      </c>
      <c r="E71" s="230" t="s">
        <v>222</v>
      </c>
      <c r="F71" s="244">
        <v>0.87726099999999996</v>
      </c>
      <c r="G71" s="230" t="s">
        <v>111</v>
      </c>
      <c r="H71" s="245">
        <f t="shared" si="12"/>
        <v>141.23902099999998</v>
      </c>
      <c r="I71" s="245">
        <f t="shared" si="13"/>
        <v>4378.409650999999</v>
      </c>
      <c r="J71" s="44"/>
    </row>
    <row r="72" spans="2:10" ht="45" customHeight="1" x14ac:dyDescent="0.25">
      <c r="B72" s="274">
        <v>69</v>
      </c>
      <c r="C72" s="230" t="s">
        <v>251</v>
      </c>
      <c r="D72" s="243">
        <v>78</v>
      </c>
      <c r="E72" s="230" t="s">
        <v>222</v>
      </c>
      <c r="F72" s="244">
        <v>0.87726099999999996</v>
      </c>
      <c r="G72" s="230" t="s">
        <v>111</v>
      </c>
      <c r="H72" s="245">
        <f t="shared" si="12"/>
        <v>68.426357999999993</v>
      </c>
      <c r="I72" s="245">
        <f t="shared" si="13"/>
        <v>2121.2170979999996</v>
      </c>
      <c r="J72" s="44"/>
    </row>
    <row r="73" spans="2:10" ht="45" customHeight="1" x14ac:dyDescent="0.25">
      <c r="B73" s="274">
        <v>70</v>
      </c>
      <c r="C73" s="230" t="s">
        <v>252</v>
      </c>
      <c r="D73" s="243">
        <v>167</v>
      </c>
      <c r="E73" s="230" t="s">
        <v>222</v>
      </c>
      <c r="F73" s="244">
        <v>0.87726099999999996</v>
      </c>
      <c r="G73" s="230" t="s">
        <v>111</v>
      </c>
      <c r="H73" s="245">
        <f t="shared" si="12"/>
        <v>146.50258700000001</v>
      </c>
      <c r="I73" s="245">
        <f t="shared" si="13"/>
        <v>4541.5801970000002</v>
      </c>
      <c r="J73" s="44"/>
    </row>
    <row r="74" spans="2:10" ht="45" customHeight="1" x14ac:dyDescent="0.25">
      <c r="B74" s="274">
        <v>71</v>
      </c>
      <c r="C74" s="230" t="s">
        <v>253</v>
      </c>
      <c r="D74" s="243">
        <v>79</v>
      </c>
      <c r="E74" s="230" t="s">
        <v>222</v>
      </c>
      <c r="F74" s="244">
        <v>0.87726099999999996</v>
      </c>
      <c r="G74" s="230" t="s">
        <v>111</v>
      </c>
      <c r="H74" s="245">
        <f t="shared" si="12"/>
        <v>69.303618999999998</v>
      </c>
      <c r="I74" s="245">
        <f t="shared" si="13"/>
        <v>2148.4121890000001</v>
      </c>
      <c r="J74" s="44"/>
    </row>
    <row r="75" spans="2:10" ht="45" customHeight="1" x14ac:dyDescent="0.25">
      <c r="B75" s="274">
        <v>72</v>
      </c>
      <c r="C75" s="230" t="s">
        <v>144</v>
      </c>
      <c r="D75" s="243">
        <v>306</v>
      </c>
      <c r="E75" s="230" t="s">
        <v>222</v>
      </c>
      <c r="F75" s="244">
        <v>0.87726099999999996</v>
      </c>
      <c r="G75" s="230" t="s">
        <v>111</v>
      </c>
      <c r="H75" s="245">
        <f t="shared" si="12"/>
        <v>268.441866</v>
      </c>
      <c r="I75" s="245">
        <f t="shared" si="13"/>
        <v>8321.6978460000009</v>
      </c>
      <c r="J75" s="44"/>
    </row>
    <row r="76" spans="2:10" ht="45" customHeight="1" x14ac:dyDescent="0.25">
      <c r="B76" s="274">
        <v>73</v>
      </c>
      <c r="C76" s="230" t="s">
        <v>254</v>
      </c>
      <c r="D76" s="243">
        <v>53</v>
      </c>
      <c r="E76" s="230" t="s">
        <v>222</v>
      </c>
      <c r="F76" s="244">
        <v>0.87726099999999996</v>
      </c>
      <c r="G76" s="230" t="s">
        <v>111</v>
      </c>
      <c r="H76" s="245">
        <f t="shared" si="12"/>
        <v>46.494833</v>
      </c>
      <c r="I76" s="245">
        <f t="shared" si="13"/>
        <v>1441.339823</v>
      </c>
      <c r="J76" s="44"/>
    </row>
    <row r="77" spans="2:10" ht="45" customHeight="1" x14ac:dyDescent="0.25">
      <c r="B77" s="274">
        <v>74</v>
      </c>
      <c r="C77" s="230" t="s">
        <v>147</v>
      </c>
      <c r="D77" s="243">
        <v>221</v>
      </c>
      <c r="E77" s="230" t="s">
        <v>222</v>
      </c>
      <c r="F77" s="244">
        <v>0.87726099999999996</v>
      </c>
      <c r="G77" s="230" t="s">
        <v>111</v>
      </c>
      <c r="H77" s="245">
        <f t="shared" si="12"/>
        <v>193.87468099999998</v>
      </c>
      <c r="I77" s="245">
        <f t="shared" si="13"/>
        <v>6010.1151109999992</v>
      </c>
      <c r="J77" s="44"/>
    </row>
    <row r="78" spans="2:10" ht="45" customHeight="1" x14ac:dyDescent="0.25">
      <c r="B78" s="274">
        <v>75</v>
      </c>
      <c r="C78" s="230" t="s">
        <v>140</v>
      </c>
      <c r="D78" s="243">
        <v>274</v>
      </c>
      <c r="E78" s="230" t="s">
        <v>222</v>
      </c>
      <c r="F78" s="244">
        <v>0.87726099999999996</v>
      </c>
      <c r="G78" s="230" t="s">
        <v>111</v>
      </c>
      <c r="H78" s="245">
        <f t="shared" si="12"/>
        <v>240.36951399999998</v>
      </c>
      <c r="I78" s="245">
        <f t="shared" si="13"/>
        <v>7451.4549339999994</v>
      </c>
      <c r="J78" s="44"/>
    </row>
    <row r="79" spans="2:10" ht="45" customHeight="1" x14ac:dyDescent="0.25">
      <c r="B79" s="274">
        <v>76</v>
      </c>
      <c r="C79" s="230" t="s">
        <v>255</v>
      </c>
      <c r="D79" s="243">
        <v>97</v>
      </c>
      <c r="E79" s="230" t="s">
        <v>222</v>
      </c>
      <c r="F79" s="244">
        <v>0.87726099999999996</v>
      </c>
      <c r="G79" s="230" t="s">
        <v>111</v>
      </c>
      <c r="H79" s="245">
        <f t="shared" si="12"/>
        <v>85.09431699999999</v>
      </c>
      <c r="I79" s="245">
        <f t="shared" si="13"/>
        <v>2637.9238269999996</v>
      </c>
      <c r="J79" s="44"/>
    </row>
    <row r="80" spans="2:10" ht="45" customHeight="1" x14ac:dyDescent="0.25">
      <c r="B80" s="274">
        <v>77</v>
      </c>
      <c r="C80" s="230" t="s">
        <v>256</v>
      </c>
      <c r="D80" s="243">
        <v>435</v>
      </c>
      <c r="E80" s="230" t="s">
        <v>222</v>
      </c>
      <c r="F80" s="244">
        <v>0.87726099999999996</v>
      </c>
      <c r="G80" s="230" t="s">
        <v>111</v>
      </c>
      <c r="H80" s="245">
        <f t="shared" si="12"/>
        <v>381.60853499999996</v>
      </c>
      <c r="I80" s="245">
        <f t="shared" si="13"/>
        <v>11829.864584999999</v>
      </c>
      <c r="J80" s="44"/>
    </row>
    <row r="81" spans="2:10" ht="45" customHeight="1" x14ac:dyDescent="0.25">
      <c r="B81" s="274">
        <v>78</v>
      </c>
      <c r="C81" s="230" t="s">
        <v>248</v>
      </c>
      <c r="D81" s="243">
        <v>1642</v>
      </c>
      <c r="E81" s="230" t="s">
        <v>257</v>
      </c>
      <c r="F81" s="287">
        <v>0.44986199999999998</v>
      </c>
      <c r="G81" s="230" t="s">
        <v>111</v>
      </c>
      <c r="H81" s="245">
        <f>D81*F81</f>
        <v>738.673404</v>
      </c>
      <c r="I81" s="245">
        <f>H81*$H$3</f>
        <v>22898.875523999999</v>
      </c>
      <c r="J81" s="44"/>
    </row>
    <row r="82" spans="2:10" ht="45" customHeight="1" x14ac:dyDescent="0.25">
      <c r="B82" s="274">
        <v>79</v>
      </c>
      <c r="C82" s="230" t="s">
        <v>258</v>
      </c>
      <c r="D82" s="243">
        <v>544.77</v>
      </c>
      <c r="E82" s="230" t="s">
        <v>257</v>
      </c>
      <c r="F82" s="287">
        <v>0.44986199999999998</v>
      </c>
      <c r="G82" s="230" t="s">
        <v>111</v>
      </c>
      <c r="H82" s="245">
        <f>D82*F82</f>
        <v>245.07132173999997</v>
      </c>
      <c r="I82" s="245">
        <f t="shared" si="13"/>
        <v>7597.2109739399993</v>
      </c>
      <c r="J82" s="44"/>
    </row>
    <row r="83" spans="2:10" ht="45" customHeight="1" x14ac:dyDescent="0.25">
      <c r="B83" s="274">
        <v>80</v>
      </c>
      <c r="C83" s="230" t="s">
        <v>259</v>
      </c>
      <c r="D83" s="243">
        <v>95.3</v>
      </c>
      <c r="E83" s="230" t="s">
        <v>257</v>
      </c>
      <c r="F83" s="287">
        <v>0.44986199999999998</v>
      </c>
      <c r="G83" s="230" t="s">
        <v>111</v>
      </c>
      <c r="H83" s="245">
        <f t="shared" si="12"/>
        <v>42.8718486</v>
      </c>
      <c r="I83" s="245">
        <f t="shared" si="13"/>
        <v>1329.0273066</v>
      </c>
      <c r="J83" s="44"/>
    </row>
    <row r="84" spans="2:10" ht="45" customHeight="1" x14ac:dyDescent="0.25">
      <c r="B84" s="274">
        <v>81</v>
      </c>
      <c r="C84" s="230" t="s">
        <v>260</v>
      </c>
      <c r="D84" s="243">
        <v>126</v>
      </c>
      <c r="E84" s="230" t="s">
        <v>257</v>
      </c>
      <c r="F84" s="287">
        <v>0.44986199999999998</v>
      </c>
      <c r="G84" s="230" t="s">
        <v>111</v>
      </c>
      <c r="H84" s="245">
        <f t="shared" si="12"/>
        <v>56.682611999999999</v>
      </c>
      <c r="I84" s="245">
        <f t="shared" si="13"/>
        <v>1757.1609719999999</v>
      </c>
      <c r="J84" s="44"/>
    </row>
    <row r="85" spans="2:10" ht="45" customHeight="1" x14ac:dyDescent="0.25">
      <c r="B85" s="274">
        <v>82</v>
      </c>
      <c r="C85" s="230" t="s">
        <v>261</v>
      </c>
      <c r="D85" s="243">
        <v>145</v>
      </c>
      <c r="E85" s="230" t="s">
        <v>257</v>
      </c>
      <c r="F85" s="287">
        <v>0.44986199999999998</v>
      </c>
      <c r="G85" s="230" t="s">
        <v>111</v>
      </c>
      <c r="H85" s="245">
        <f t="shared" si="12"/>
        <v>65.229990000000001</v>
      </c>
      <c r="I85" s="245">
        <f t="shared" si="13"/>
        <v>2022.12969</v>
      </c>
      <c r="J85" s="44"/>
    </row>
    <row r="86" spans="2:10" ht="45" customHeight="1" x14ac:dyDescent="0.25">
      <c r="B86" s="274">
        <v>83</v>
      </c>
      <c r="C86" s="230" t="s">
        <v>156</v>
      </c>
      <c r="D86" s="243">
        <v>376</v>
      </c>
      <c r="E86" s="230" t="s">
        <v>257</v>
      </c>
      <c r="F86" s="287">
        <v>0.44986199999999998</v>
      </c>
      <c r="G86" s="230" t="s">
        <v>111</v>
      </c>
      <c r="H86" s="245">
        <f t="shared" si="12"/>
        <v>169.148112</v>
      </c>
      <c r="I86" s="245">
        <f t="shared" si="13"/>
        <v>5243.5914720000001</v>
      </c>
      <c r="J86" s="44"/>
    </row>
    <row r="87" spans="2:10" ht="45" customHeight="1" x14ac:dyDescent="0.25">
      <c r="B87" s="274">
        <v>84</v>
      </c>
      <c r="C87" s="230" t="s">
        <v>262</v>
      </c>
      <c r="D87" s="243">
        <v>237.48</v>
      </c>
      <c r="E87" s="230" t="s">
        <v>257</v>
      </c>
      <c r="F87" s="287">
        <v>0.44986199999999998</v>
      </c>
      <c r="G87" s="230" t="s">
        <v>111</v>
      </c>
      <c r="H87" s="245">
        <f t="shared" si="12"/>
        <v>106.83322775999999</v>
      </c>
      <c r="I87" s="245">
        <f t="shared" si="13"/>
        <v>3311.8300605599998</v>
      </c>
      <c r="J87" s="44"/>
    </row>
    <row r="88" spans="2:10" ht="45" customHeight="1" x14ac:dyDescent="0.25">
      <c r="B88" s="274">
        <v>85</v>
      </c>
      <c r="C88" s="230" t="s">
        <v>263</v>
      </c>
      <c r="D88" s="243">
        <v>75</v>
      </c>
      <c r="E88" s="230" t="s">
        <v>257</v>
      </c>
      <c r="F88" s="287">
        <v>0.44986199999999998</v>
      </c>
      <c r="G88" s="230" t="s">
        <v>111</v>
      </c>
      <c r="H88" s="245">
        <f t="shared" si="12"/>
        <v>33.739649999999997</v>
      </c>
      <c r="I88" s="245">
        <f t="shared" si="13"/>
        <v>1045.9291499999999</v>
      </c>
      <c r="J88" s="44"/>
    </row>
    <row r="89" spans="2:10" ht="45" customHeight="1" x14ac:dyDescent="0.25">
      <c r="B89" s="274">
        <v>86</v>
      </c>
      <c r="C89" s="230" t="s">
        <v>264</v>
      </c>
      <c r="D89" s="243">
        <v>170.36</v>
      </c>
      <c r="E89" s="230" t="s">
        <v>257</v>
      </c>
      <c r="F89" s="287">
        <v>0.44986199999999998</v>
      </c>
      <c r="G89" s="230" t="s">
        <v>111</v>
      </c>
      <c r="H89" s="245">
        <f t="shared" si="12"/>
        <v>76.638490320000002</v>
      </c>
      <c r="I89" s="245">
        <f t="shared" si="13"/>
        <v>2375.79319992</v>
      </c>
      <c r="J89" s="44"/>
    </row>
    <row r="90" spans="2:10" ht="45" customHeight="1" x14ac:dyDescent="0.25">
      <c r="B90" s="274">
        <v>87</v>
      </c>
      <c r="C90" s="230" t="s">
        <v>265</v>
      </c>
      <c r="D90" s="243">
        <v>88</v>
      </c>
      <c r="E90" s="230" t="s">
        <v>257</v>
      </c>
      <c r="F90" s="287">
        <v>0.44986199999999998</v>
      </c>
      <c r="G90" s="230" t="s">
        <v>111</v>
      </c>
      <c r="H90" s="245">
        <f t="shared" si="12"/>
        <v>39.587856000000002</v>
      </c>
      <c r="I90" s="245">
        <f t="shared" si="13"/>
        <v>1227.223536</v>
      </c>
      <c r="J90" s="44"/>
    </row>
    <row r="91" spans="2:10" ht="45" customHeight="1" x14ac:dyDescent="0.25">
      <c r="B91" s="274">
        <v>88</v>
      </c>
      <c r="C91" s="230" t="s">
        <v>266</v>
      </c>
      <c r="D91" s="243">
        <v>134</v>
      </c>
      <c r="E91" s="230" t="s">
        <v>257</v>
      </c>
      <c r="F91" s="287">
        <v>0.44986199999999998</v>
      </c>
      <c r="G91" s="230" t="s">
        <v>111</v>
      </c>
      <c r="H91" s="245">
        <f t="shared" si="12"/>
        <v>60.281507999999995</v>
      </c>
      <c r="I91" s="245">
        <f t="shared" si="13"/>
        <v>1868.7267479999998</v>
      </c>
      <c r="J91" s="44"/>
    </row>
    <row r="92" spans="2:10" ht="45" customHeight="1" x14ac:dyDescent="0.25">
      <c r="B92" s="274">
        <v>89</v>
      </c>
      <c r="C92" s="230" t="s">
        <v>267</v>
      </c>
      <c r="D92" s="243">
        <v>478</v>
      </c>
      <c r="E92" s="230" t="s">
        <v>257</v>
      </c>
      <c r="F92" s="287">
        <v>0.44986199999999998</v>
      </c>
      <c r="G92" s="230" t="s">
        <v>111</v>
      </c>
      <c r="H92" s="245">
        <f t="shared" si="12"/>
        <v>215.03403599999999</v>
      </c>
      <c r="I92" s="245">
        <f t="shared" si="13"/>
        <v>6666.0551159999995</v>
      </c>
      <c r="J92" s="44"/>
    </row>
    <row r="93" spans="2:10" ht="45" customHeight="1" x14ac:dyDescent="0.25">
      <c r="B93" s="274">
        <v>90</v>
      </c>
      <c r="C93" s="230" t="s">
        <v>150</v>
      </c>
      <c r="D93" s="243">
        <v>147</v>
      </c>
      <c r="E93" s="230" t="s">
        <v>257</v>
      </c>
      <c r="F93" s="287">
        <v>0.44986199999999998</v>
      </c>
      <c r="G93" s="230" t="s">
        <v>111</v>
      </c>
      <c r="H93" s="245">
        <f t="shared" si="12"/>
        <v>66.129713999999993</v>
      </c>
      <c r="I93" s="245">
        <f t="shared" si="13"/>
        <v>2050.0211339999996</v>
      </c>
      <c r="J93" s="44"/>
    </row>
    <row r="94" spans="2:10" ht="45" customHeight="1" x14ac:dyDescent="0.25">
      <c r="B94" s="274">
        <v>91</v>
      </c>
      <c r="C94" s="230" t="s">
        <v>268</v>
      </c>
      <c r="D94" s="243">
        <v>380</v>
      </c>
      <c r="E94" s="230" t="s">
        <v>257</v>
      </c>
      <c r="F94" s="287">
        <v>0.44986199999999998</v>
      </c>
      <c r="G94" s="230" t="s">
        <v>111</v>
      </c>
      <c r="H94" s="245">
        <f t="shared" si="12"/>
        <v>170.94755999999998</v>
      </c>
      <c r="I94" s="245">
        <f t="shared" si="13"/>
        <v>5299.3743599999998</v>
      </c>
      <c r="J94" s="44"/>
    </row>
    <row r="95" spans="2:10" ht="45" customHeight="1" x14ac:dyDescent="0.25">
      <c r="B95" s="274">
        <v>92</v>
      </c>
      <c r="C95" s="230" t="s">
        <v>269</v>
      </c>
      <c r="D95" s="243">
        <v>202</v>
      </c>
      <c r="E95" s="230" t="s">
        <v>257</v>
      </c>
      <c r="F95" s="287">
        <v>0.44986199999999998</v>
      </c>
      <c r="G95" s="230" t="s">
        <v>111</v>
      </c>
      <c r="H95" s="245">
        <f t="shared" si="12"/>
        <v>90.872123999999999</v>
      </c>
      <c r="I95" s="245">
        <f t="shared" si="13"/>
        <v>2817.035844</v>
      </c>
      <c r="J95" s="44"/>
    </row>
    <row r="96" spans="2:10" ht="45" customHeight="1" x14ac:dyDescent="0.25">
      <c r="B96" s="274">
        <v>93</v>
      </c>
      <c r="C96" s="230" t="s">
        <v>270</v>
      </c>
      <c r="D96" s="243">
        <v>193.37</v>
      </c>
      <c r="E96" s="230" t="s">
        <v>257</v>
      </c>
      <c r="F96" s="287">
        <v>0.44986199999999998</v>
      </c>
      <c r="G96" s="230" t="s">
        <v>111</v>
      </c>
      <c r="H96" s="245">
        <f>D96*F96</f>
        <v>86.989814940000002</v>
      </c>
      <c r="I96" s="245">
        <f>H96*$H$3</f>
        <v>2696.68426314</v>
      </c>
      <c r="J96" s="44"/>
    </row>
    <row r="97" spans="2:10" ht="45" customHeight="1" x14ac:dyDescent="0.25">
      <c r="B97" s="274">
        <v>94</v>
      </c>
      <c r="C97" s="230" t="s">
        <v>271</v>
      </c>
      <c r="D97" s="243">
        <v>192.36</v>
      </c>
      <c r="E97" s="230" t="s">
        <v>257</v>
      </c>
      <c r="F97" s="287">
        <v>0.44986199999999998</v>
      </c>
      <c r="G97" s="230" t="s">
        <v>111</v>
      </c>
      <c r="H97" s="245">
        <f t="shared" si="12"/>
        <v>86.535454319999999</v>
      </c>
      <c r="I97" s="245">
        <f t="shared" si="13"/>
        <v>2682.5990839199999</v>
      </c>
      <c r="J97" s="44"/>
    </row>
    <row r="98" spans="2:10" ht="45" customHeight="1" x14ac:dyDescent="0.25">
      <c r="B98" s="274">
        <v>95</v>
      </c>
      <c r="C98" s="230" t="s">
        <v>272</v>
      </c>
      <c r="D98" s="243">
        <v>143</v>
      </c>
      <c r="E98" s="230" t="s">
        <v>257</v>
      </c>
      <c r="F98" s="287">
        <v>0.44986199999999998</v>
      </c>
      <c r="G98" s="230" t="s">
        <v>111</v>
      </c>
      <c r="H98" s="245">
        <f t="shared" si="12"/>
        <v>64.330265999999995</v>
      </c>
      <c r="I98" s="245">
        <f t="shared" si="13"/>
        <v>1994.2382459999999</v>
      </c>
      <c r="J98" s="44"/>
    </row>
    <row r="99" spans="2:10" ht="45" customHeight="1" x14ac:dyDescent="0.25">
      <c r="B99" s="274">
        <v>96</v>
      </c>
      <c r="C99" s="230" t="s">
        <v>273</v>
      </c>
      <c r="D99" s="243">
        <v>297.89999999999998</v>
      </c>
      <c r="E99" s="230" t="s">
        <v>257</v>
      </c>
      <c r="F99" s="287">
        <v>0.44986199999999998</v>
      </c>
      <c r="G99" s="230" t="s">
        <v>111</v>
      </c>
      <c r="H99" s="245">
        <f t="shared" si="12"/>
        <v>134.01388979999999</v>
      </c>
      <c r="I99" s="245">
        <f t="shared" si="13"/>
        <v>4154.4305838</v>
      </c>
      <c r="J99" s="44"/>
    </row>
    <row r="100" spans="2:10" ht="45" customHeight="1" x14ac:dyDescent="0.25">
      <c r="B100" s="274">
        <v>97</v>
      </c>
      <c r="C100" s="230" t="s">
        <v>274</v>
      </c>
      <c r="D100" s="243">
        <v>76.64</v>
      </c>
      <c r="E100" s="230" t="s">
        <v>257</v>
      </c>
      <c r="F100" s="287">
        <v>0.44986199999999998</v>
      </c>
      <c r="G100" s="230" t="s">
        <v>111</v>
      </c>
      <c r="H100" s="245">
        <f t="shared" si="12"/>
        <v>34.477423680000001</v>
      </c>
      <c r="I100" s="245">
        <f t="shared" si="13"/>
        <v>1068.8001340800001</v>
      </c>
      <c r="J100" s="44"/>
    </row>
    <row r="101" spans="2:10" ht="45" customHeight="1" x14ac:dyDescent="0.25">
      <c r="B101" s="274">
        <v>98</v>
      </c>
      <c r="C101" s="230" t="s">
        <v>275</v>
      </c>
      <c r="D101" s="243">
        <v>181</v>
      </c>
      <c r="E101" s="230" t="s">
        <v>257</v>
      </c>
      <c r="F101" s="287">
        <v>0.44986199999999998</v>
      </c>
      <c r="G101" s="230" t="s">
        <v>111</v>
      </c>
      <c r="H101" s="245">
        <f t="shared" si="12"/>
        <v>81.425021999999998</v>
      </c>
      <c r="I101" s="245">
        <f t="shared" si="13"/>
        <v>2524.1756820000001</v>
      </c>
      <c r="J101" s="44"/>
    </row>
    <row r="102" spans="2:10" ht="45" customHeight="1" x14ac:dyDescent="0.25">
      <c r="B102" s="274">
        <v>99</v>
      </c>
      <c r="C102" s="230" t="s">
        <v>276</v>
      </c>
      <c r="D102" s="243">
        <v>556</v>
      </c>
      <c r="E102" s="230" t="s">
        <v>257</v>
      </c>
      <c r="F102" s="287">
        <v>0.44986199999999998</v>
      </c>
      <c r="G102" s="230" t="s">
        <v>111</v>
      </c>
      <c r="H102" s="245">
        <f t="shared" si="12"/>
        <v>250.12327199999999</v>
      </c>
      <c r="I102" s="245">
        <f t="shared" si="13"/>
        <v>7753.8214319999997</v>
      </c>
      <c r="J102" s="44"/>
    </row>
    <row r="103" spans="2:10" ht="45" customHeight="1" x14ac:dyDescent="0.25">
      <c r="B103" s="274">
        <v>100</v>
      </c>
      <c r="C103" s="230" t="s">
        <v>277</v>
      </c>
      <c r="D103" s="243">
        <v>740</v>
      </c>
      <c r="E103" s="230" t="s">
        <v>257</v>
      </c>
      <c r="F103" s="287">
        <v>0.44986199999999998</v>
      </c>
      <c r="G103" s="230" t="s">
        <v>111</v>
      </c>
      <c r="H103" s="245">
        <f t="shared" si="12"/>
        <v>332.89787999999999</v>
      </c>
      <c r="I103" s="245">
        <f t="shared" si="13"/>
        <v>10319.834279999999</v>
      </c>
      <c r="J103" s="44"/>
    </row>
    <row r="104" spans="2:10" ht="45" customHeight="1" x14ac:dyDescent="0.25">
      <c r="B104" s="274">
        <v>101</v>
      </c>
      <c r="C104" s="230" t="s">
        <v>278</v>
      </c>
      <c r="D104" s="243">
        <v>132.74</v>
      </c>
      <c r="E104" s="230" t="s">
        <v>257</v>
      </c>
      <c r="F104" s="287">
        <v>0.44986199999999998</v>
      </c>
      <c r="G104" s="230" t="s">
        <v>111</v>
      </c>
      <c r="H104" s="245">
        <f t="shared" si="12"/>
        <v>59.714681880000001</v>
      </c>
      <c r="I104" s="245">
        <f t="shared" si="13"/>
        <v>1851.1551382800001</v>
      </c>
      <c r="J104" s="44"/>
    </row>
    <row r="105" spans="2:10" ht="45" customHeight="1" x14ac:dyDescent="0.25">
      <c r="B105" s="274">
        <v>102</v>
      </c>
      <c r="C105" s="230" t="s">
        <v>279</v>
      </c>
      <c r="D105" s="243">
        <v>340</v>
      </c>
      <c r="E105" s="230" t="s">
        <v>257</v>
      </c>
      <c r="F105" s="287">
        <v>0.44986199999999998</v>
      </c>
      <c r="G105" s="230" t="s">
        <v>111</v>
      </c>
      <c r="H105" s="245">
        <f t="shared" si="12"/>
        <v>152.95308</v>
      </c>
      <c r="I105" s="245">
        <f t="shared" si="13"/>
        <v>4741.5454799999998</v>
      </c>
      <c r="J105" s="44"/>
    </row>
    <row r="106" spans="2:10" ht="45" customHeight="1" x14ac:dyDescent="0.25">
      <c r="B106" s="274">
        <v>103</v>
      </c>
      <c r="C106" s="230" t="s">
        <v>280</v>
      </c>
      <c r="D106" s="243">
        <v>185</v>
      </c>
      <c r="E106" s="230" t="s">
        <v>257</v>
      </c>
      <c r="F106" s="287">
        <v>0.44986199999999998</v>
      </c>
      <c r="G106" s="230" t="s">
        <v>111</v>
      </c>
      <c r="H106" s="245">
        <f t="shared" si="12"/>
        <v>83.224469999999997</v>
      </c>
      <c r="I106" s="245">
        <f t="shared" si="13"/>
        <v>2579.9585699999998</v>
      </c>
      <c r="J106" s="44"/>
    </row>
    <row r="107" spans="2:10" ht="45" customHeight="1" x14ac:dyDescent="0.25">
      <c r="B107" s="274">
        <v>104</v>
      </c>
      <c r="C107" s="230" t="s">
        <v>281</v>
      </c>
      <c r="D107" s="243">
        <v>156</v>
      </c>
      <c r="E107" s="230" t="s">
        <v>257</v>
      </c>
      <c r="F107" s="287">
        <v>0.44986199999999998</v>
      </c>
      <c r="G107" s="230" t="s">
        <v>111</v>
      </c>
      <c r="H107" s="245">
        <f t="shared" si="12"/>
        <v>70.178471999999999</v>
      </c>
      <c r="I107" s="245">
        <f t="shared" si="13"/>
        <v>2175.5326319999999</v>
      </c>
      <c r="J107" s="44"/>
    </row>
    <row r="108" spans="2:10" ht="45" customHeight="1" x14ac:dyDescent="0.25">
      <c r="B108" s="274">
        <v>105</v>
      </c>
      <c r="C108" s="230" t="s">
        <v>155</v>
      </c>
      <c r="D108" s="243">
        <v>374</v>
      </c>
      <c r="E108" s="230" t="s">
        <v>257</v>
      </c>
      <c r="F108" s="287">
        <v>0.44986199999999998</v>
      </c>
      <c r="G108" s="230" t="s">
        <v>111</v>
      </c>
      <c r="H108" s="245">
        <f t="shared" si="12"/>
        <v>168.24838800000001</v>
      </c>
      <c r="I108" s="245">
        <f t="shared" si="13"/>
        <v>5215.7000280000002</v>
      </c>
      <c r="J108" s="44"/>
    </row>
    <row r="109" spans="2:10" ht="45" customHeight="1" x14ac:dyDescent="0.25">
      <c r="B109" s="274">
        <v>106</v>
      </c>
      <c r="C109" s="230" t="s">
        <v>154</v>
      </c>
      <c r="D109" s="243">
        <v>245</v>
      </c>
      <c r="E109" s="230" t="s">
        <v>257</v>
      </c>
      <c r="F109" s="287">
        <v>0.44986199999999998</v>
      </c>
      <c r="G109" s="230" t="s">
        <v>111</v>
      </c>
      <c r="H109" s="245">
        <f t="shared" si="12"/>
        <v>110.21619</v>
      </c>
      <c r="I109" s="245">
        <f t="shared" si="13"/>
        <v>3416.7018899999998</v>
      </c>
      <c r="J109" s="44"/>
    </row>
    <row r="110" spans="2:10" ht="45" customHeight="1" x14ac:dyDescent="0.25">
      <c r="B110" s="274">
        <v>107</v>
      </c>
      <c r="C110" s="230" t="s">
        <v>282</v>
      </c>
      <c r="D110" s="243">
        <v>247</v>
      </c>
      <c r="E110" s="230" t="s">
        <v>257</v>
      </c>
      <c r="F110" s="287">
        <v>0.44986199999999998</v>
      </c>
      <c r="G110" s="230" t="s">
        <v>111</v>
      </c>
      <c r="H110" s="245">
        <f t="shared" si="12"/>
        <v>111.11591399999999</v>
      </c>
      <c r="I110" s="245">
        <f t="shared" si="13"/>
        <v>3444.5933339999997</v>
      </c>
      <c r="J110" s="44"/>
    </row>
    <row r="111" spans="2:10" ht="45" customHeight="1" x14ac:dyDescent="0.25">
      <c r="B111" s="274">
        <v>108</v>
      </c>
      <c r="C111" s="230" t="s">
        <v>283</v>
      </c>
      <c r="D111" s="243">
        <v>425</v>
      </c>
      <c r="E111" s="230" t="s">
        <v>257</v>
      </c>
      <c r="F111" s="287">
        <v>0.44986199999999998</v>
      </c>
      <c r="G111" s="230" t="s">
        <v>111</v>
      </c>
      <c r="H111" s="245">
        <f t="shared" si="12"/>
        <v>191.19135</v>
      </c>
      <c r="I111" s="245">
        <f t="shared" si="13"/>
        <v>5926.9318499999999</v>
      </c>
      <c r="J111" s="44"/>
    </row>
    <row r="112" spans="2:10" ht="45" customHeight="1" x14ac:dyDescent="0.25">
      <c r="B112" s="274">
        <v>109</v>
      </c>
      <c r="C112" s="230" t="s">
        <v>284</v>
      </c>
      <c r="D112" s="243">
        <v>40</v>
      </c>
      <c r="E112" s="230" t="s">
        <v>257</v>
      </c>
      <c r="F112" s="287">
        <v>0.44986199999999998</v>
      </c>
      <c r="G112" s="230" t="s">
        <v>111</v>
      </c>
      <c r="H112" s="245">
        <f t="shared" si="12"/>
        <v>17.994479999999999</v>
      </c>
      <c r="I112" s="245">
        <f t="shared" si="13"/>
        <v>557.82888000000003</v>
      </c>
      <c r="J112" s="44"/>
    </row>
    <row r="113" spans="2:10" ht="45" customHeight="1" x14ac:dyDescent="0.25">
      <c r="B113" s="274">
        <v>110</v>
      </c>
      <c r="C113" s="230" t="s">
        <v>285</v>
      </c>
      <c r="D113" s="243">
        <v>104</v>
      </c>
      <c r="E113" s="230" t="s">
        <v>257</v>
      </c>
      <c r="F113" s="287">
        <v>0.44986199999999998</v>
      </c>
      <c r="G113" s="230" t="s">
        <v>111</v>
      </c>
      <c r="H113" s="245">
        <f t="shared" si="12"/>
        <v>46.785647999999995</v>
      </c>
      <c r="I113" s="245">
        <f t="shared" si="13"/>
        <v>1450.3550879999998</v>
      </c>
      <c r="J113" s="44"/>
    </row>
    <row r="114" spans="2:10" ht="45" customHeight="1" x14ac:dyDescent="0.25">
      <c r="B114" s="274">
        <v>111</v>
      </c>
      <c r="C114" s="230" t="s">
        <v>133</v>
      </c>
      <c r="D114" s="243">
        <v>158</v>
      </c>
      <c r="E114" s="230" t="s">
        <v>257</v>
      </c>
      <c r="F114" s="287">
        <v>0.44986199999999998</v>
      </c>
      <c r="G114" s="230" t="s">
        <v>111</v>
      </c>
      <c r="H114" s="245">
        <f t="shared" si="12"/>
        <v>71.078195999999991</v>
      </c>
      <c r="I114" s="245">
        <f t="shared" si="13"/>
        <v>2203.4240759999998</v>
      </c>
      <c r="J114" s="44"/>
    </row>
    <row r="115" spans="2:10" ht="45" customHeight="1" x14ac:dyDescent="0.25">
      <c r="B115" s="274">
        <v>112</v>
      </c>
      <c r="C115" s="230" t="s">
        <v>151</v>
      </c>
      <c r="D115" s="243">
        <v>114</v>
      </c>
      <c r="E115" s="230" t="s">
        <v>257</v>
      </c>
      <c r="F115" s="287">
        <v>0.44986199999999998</v>
      </c>
      <c r="G115" s="230" t="s">
        <v>111</v>
      </c>
      <c r="H115" s="245">
        <f t="shared" si="12"/>
        <v>51.284267999999997</v>
      </c>
      <c r="I115" s="245">
        <f t="shared" si="13"/>
        <v>1589.812308</v>
      </c>
      <c r="J115" s="44"/>
    </row>
    <row r="116" spans="2:10" ht="45" customHeight="1" x14ac:dyDescent="0.25">
      <c r="B116" s="274">
        <v>113</v>
      </c>
      <c r="C116" s="230" t="s">
        <v>286</v>
      </c>
      <c r="D116" s="243">
        <v>87</v>
      </c>
      <c r="E116" s="230" t="s">
        <v>257</v>
      </c>
      <c r="F116" s="287">
        <v>0.44986199999999998</v>
      </c>
      <c r="G116" s="230" t="s">
        <v>111</v>
      </c>
      <c r="H116" s="245">
        <f t="shared" si="12"/>
        <v>39.137993999999999</v>
      </c>
      <c r="I116" s="245">
        <f t="shared" si="13"/>
        <v>1213.277814</v>
      </c>
      <c r="J116" s="44"/>
    </row>
    <row r="117" spans="2:10" ht="45" customHeight="1" x14ac:dyDescent="0.25">
      <c r="B117" s="274">
        <v>114</v>
      </c>
      <c r="C117" s="230" t="s">
        <v>287</v>
      </c>
      <c r="D117" s="243">
        <v>290</v>
      </c>
      <c r="E117" s="230" t="s">
        <v>257</v>
      </c>
      <c r="F117" s="287">
        <v>0.44986199999999998</v>
      </c>
      <c r="G117" s="230" t="s">
        <v>111</v>
      </c>
      <c r="H117" s="245">
        <f t="shared" si="12"/>
        <v>130.45998</v>
      </c>
      <c r="I117" s="245">
        <f t="shared" si="13"/>
        <v>4044.25938</v>
      </c>
      <c r="J117" s="44"/>
    </row>
    <row r="118" spans="2:10" ht="45" customHeight="1" x14ac:dyDescent="0.25">
      <c r="B118" s="274">
        <v>115</v>
      </c>
      <c r="C118" s="230" t="s">
        <v>288</v>
      </c>
      <c r="D118" s="243">
        <v>200</v>
      </c>
      <c r="E118" s="230" t="s">
        <v>257</v>
      </c>
      <c r="F118" s="287">
        <v>0.44986199999999998</v>
      </c>
      <c r="G118" s="230" t="s">
        <v>111</v>
      </c>
      <c r="H118" s="245">
        <f t="shared" si="12"/>
        <v>89.972399999999993</v>
      </c>
      <c r="I118" s="245">
        <f t="shared" si="13"/>
        <v>2789.1443999999997</v>
      </c>
      <c r="J118" s="44"/>
    </row>
    <row r="119" spans="2:10" ht="45" customHeight="1" x14ac:dyDescent="0.25">
      <c r="B119" s="274">
        <v>116</v>
      </c>
      <c r="C119" s="230" t="s">
        <v>289</v>
      </c>
      <c r="D119" s="243">
        <v>116</v>
      </c>
      <c r="E119" s="230" t="s">
        <v>257</v>
      </c>
      <c r="F119" s="287">
        <v>0.44986199999999998</v>
      </c>
      <c r="G119" s="230" t="s">
        <v>111</v>
      </c>
      <c r="H119" s="245">
        <f t="shared" si="12"/>
        <v>52.183991999999996</v>
      </c>
      <c r="I119" s="245">
        <f t="shared" si="13"/>
        <v>1617.7037519999999</v>
      </c>
      <c r="J119" s="44"/>
    </row>
    <row r="120" spans="2:10" ht="45" customHeight="1" x14ac:dyDescent="0.25">
      <c r="B120" s="274">
        <v>117</v>
      </c>
      <c r="C120" s="230" t="s">
        <v>290</v>
      </c>
      <c r="D120" s="243">
        <v>100</v>
      </c>
      <c r="E120" s="230" t="s">
        <v>257</v>
      </c>
      <c r="F120" s="287">
        <v>0.44986199999999998</v>
      </c>
      <c r="G120" s="230" t="s">
        <v>111</v>
      </c>
      <c r="H120" s="245">
        <f t="shared" si="12"/>
        <v>44.986199999999997</v>
      </c>
      <c r="I120" s="245">
        <f t="shared" si="13"/>
        <v>1394.5721999999998</v>
      </c>
      <c r="J120" s="44"/>
    </row>
    <row r="121" spans="2:10" ht="45" customHeight="1" x14ac:dyDescent="0.25">
      <c r="B121" s="274">
        <v>118</v>
      </c>
      <c r="C121" s="230" t="s">
        <v>149</v>
      </c>
      <c r="D121" s="243">
        <v>247</v>
      </c>
      <c r="E121" s="230" t="s">
        <v>257</v>
      </c>
      <c r="F121" s="287">
        <v>0.44986199999999998</v>
      </c>
      <c r="G121" s="230" t="s">
        <v>111</v>
      </c>
      <c r="H121" s="245">
        <f>D121*F121</f>
        <v>111.11591399999999</v>
      </c>
      <c r="I121" s="245">
        <f>H121*$H$3</f>
        <v>3444.5933339999997</v>
      </c>
      <c r="J121" s="44"/>
    </row>
    <row r="122" spans="2:10" ht="45" customHeight="1" x14ac:dyDescent="0.25">
      <c r="B122" s="274">
        <v>119</v>
      </c>
      <c r="C122" s="230" t="s">
        <v>291</v>
      </c>
      <c r="D122" s="243">
        <v>470</v>
      </c>
      <c r="E122" s="230" t="s">
        <v>257</v>
      </c>
      <c r="F122" s="287">
        <v>0.44986199999999998</v>
      </c>
      <c r="G122" s="230" t="s">
        <v>111</v>
      </c>
      <c r="H122" s="245">
        <f t="shared" ref="H122:H134" si="14">D122*F122</f>
        <v>211.43513999999999</v>
      </c>
      <c r="I122" s="245">
        <f t="shared" ref="I122:I134" si="15">H122*$H$3</f>
        <v>6554.4893400000001</v>
      </c>
      <c r="J122" s="44"/>
    </row>
    <row r="123" spans="2:10" ht="45" customHeight="1" x14ac:dyDescent="0.25">
      <c r="B123" s="274">
        <v>120</v>
      </c>
      <c r="C123" s="230" t="s">
        <v>292</v>
      </c>
      <c r="D123" s="243">
        <v>484</v>
      </c>
      <c r="E123" s="230" t="s">
        <v>257</v>
      </c>
      <c r="F123" s="287">
        <v>0.44986199999999998</v>
      </c>
      <c r="G123" s="230" t="s">
        <v>111</v>
      </c>
      <c r="H123" s="245">
        <f t="shared" si="14"/>
        <v>217.73320799999999</v>
      </c>
      <c r="I123" s="245">
        <f t="shared" si="15"/>
        <v>6749.729448</v>
      </c>
      <c r="J123" s="44"/>
    </row>
    <row r="124" spans="2:10" ht="45" customHeight="1" x14ac:dyDescent="0.25">
      <c r="B124" s="274">
        <v>121</v>
      </c>
      <c r="C124" s="230" t="s">
        <v>136</v>
      </c>
      <c r="D124" s="243">
        <v>270</v>
      </c>
      <c r="E124" s="230" t="s">
        <v>257</v>
      </c>
      <c r="F124" s="287">
        <v>0.44986199999999998</v>
      </c>
      <c r="G124" s="230" t="s">
        <v>111</v>
      </c>
      <c r="H124" s="245">
        <f t="shared" si="14"/>
        <v>121.46274</v>
      </c>
      <c r="I124" s="245">
        <f t="shared" si="15"/>
        <v>3765.34494</v>
      </c>
      <c r="J124" s="44"/>
    </row>
    <row r="125" spans="2:10" ht="45" customHeight="1" x14ac:dyDescent="0.25">
      <c r="B125" s="274">
        <v>122</v>
      </c>
      <c r="C125" s="230" t="s">
        <v>135</v>
      </c>
      <c r="D125" s="243">
        <v>492</v>
      </c>
      <c r="E125" s="230" t="s">
        <v>257</v>
      </c>
      <c r="F125" s="287">
        <v>0.44986199999999998</v>
      </c>
      <c r="G125" s="230" t="s">
        <v>111</v>
      </c>
      <c r="H125" s="245">
        <f t="shared" si="14"/>
        <v>221.33210399999999</v>
      </c>
      <c r="I125" s="245">
        <f t="shared" si="15"/>
        <v>6861.2952239999995</v>
      </c>
      <c r="J125" s="44"/>
    </row>
    <row r="126" spans="2:10" ht="45" customHeight="1" x14ac:dyDescent="0.25">
      <c r="B126" s="274">
        <v>123</v>
      </c>
      <c r="C126" s="230" t="s">
        <v>293</v>
      </c>
      <c r="D126" s="243">
        <v>150</v>
      </c>
      <c r="E126" s="230" t="s">
        <v>257</v>
      </c>
      <c r="F126" s="287">
        <v>0.44986199999999998</v>
      </c>
      <c r="G126" s="230" t="s">
        <v>111</v>
      </c>
      <c r="H126" s="245">
        <f t="shared" si="14"/>
        <v>67.479299999999995</v>
      </c>
      <c r="I126" s="245">
        <f t="shared" si="15"/>
        <v>2091.8582999999999</v>
      </c>
      <c r="J126" s="44"/>
    </row>
    <row r="127" spans="2:10" ht="45" customHeight="1" x14ac:dyDescent="0.25">
      <c r="B127" s="274">
        <v>124</v>
      </c>
      <c r="C127" s="230" t="s">
        <v>119</v>
      </c>
      <c r="D127" s="243">
        <v>213</v>
      </c>
      <c r="E127" s="230" t="s">
        <v>257</v>
      </c>
      <c r="F127" s="287">
        <v>0.44986199999999998</v>
      </c>
      <c r="G127" s="230" t="s">
        <v>111</v>
      </c>
      <c r="H127" s="245">
        <f t="shared" si="14"/>
        <v>95.820605999999998</v>
      </c>
      <c r="I127" s="245">
        <f t="shared" si="15"/>
        <v>2970.4387859999997</v>
      </c>
      <c r="J127" s="44"/>
    </row>
    <row r="128" spans="2:10" ht="45" customHeight="1" x14ac:dyDescent="0.25">
      <c r="B128" s="274">
        <v>125</v>
      </c>
      <c r="C128" s="230" t="s">
        <v>375</v>
      </c>
      <c r="D128" s="243">
        <v>130</v>
      </c>
      <c r="E128" s="230" t="s">
        <v>257</v>
      </c>
      <c r="F128" s="287">
        <v>0.44986199999999998</v>
      </c>
      <c r="G128" s="230" t="s">
        <v>111</v>
      </c>
      <c r="H128" s="245">
        <f t="shared" si="14"/>
        <v>58.482059999999997</v>
      </c>
      <c r="I128" s="245">
        <f t="shared" si="15"/>
        <v>1812.9438599999999</v>
      </c>
      <c r="J128" s="44"/>
    </row>
    <row r="129" spans="2:10" ht="45" customHeight="1" x14ac:dyDescent="0.25">
      <c r="B129" s="274">
        <v>126</v>
      </c>
      <c r="C129" s="230" t="s">
        <v>294</v>
      </c>
      <c r="D129" s="243">
        <v>235</v>
      </c>
      <c r="E129" s="230" t="s">
        <v>257</v>
      </c>
      <c r="F129" s="287">
        <v>0.44986199999999998</v>
      </c>
      <c r="G129" s="230" t="s">
        <v>111</v>
      </c>
      <c r="H129" s="245">
        <f t="shared" si="14"/>
        <v>105.71756999999999</v>
      </c>
      <c r="I129" s="245">
        <f t="shared" si="15"/>
        <v>3277.24467</v>
      </c>
      <c r="J129" s="44"/>
    </row>
    <row r="130" spans="2:10" ht="45" customHeight="1" x14ac:dyDescent="0.25">
      <c r="B130" s="274">
        <v>127</v>
      </c>
      <c r="C130" s="230" t="s">
        <v>295</v>
      </c>
      <c r="D130" s="243">
        <v>264</v>
      </c>
      <c r="E130" s="230" t="s">
        <v>257</v>
      </c>
      <c r="F130" s="287">
        <v>0.44986199999999998</v>
      </c>
      <c r="G130" s="230" t="s">
        <v>111</v>
      </c>
      <c r="H130" s="245">
        <f t="shared" si="14"/>
        <v>118.76356799999999</v>
      </c>
      <c r="I130" s="245">
        <f t="shared" si="15"/>
        <v>3681.6706079999999</v>
      </c>
      <c r="J130" s="44"/>
    </row>
    <row r="131" spans="2:10" ht="45" customHeight="1" x14ac:dyDescent="0.25">
      <c r="B131" s="274">
        <v>128</v>
      </c>
      <c r="C131" s="230" t="s">
        <v>296</v>
      </c>
      <c r="D131" s="243">
        <v>128</v>
      </c>
      <c r="E131" s="230" t="s">
        <v>257</v>
      </c>
      <c r="F131" s="287">
        <v>0.44986199999999998</v>
      </c>
      <c r="G131" s="230" t="s">
        <v>111</v>
      </c>
      <c r="H131" s="245">
        <f t="shared" si="14"/>
        <v>57.582335999999998</v>
      </c>
      <c r="I131" s="245">
        <f t="shared" si="15"/>
        <v>1785.052416</v>
      </c>
      <c r="J131" s="44"/>
    </row>
    <row r="132" spans="2:10" ht="45" customHeight="1" x14ac:dyDescent="0.25">
      <c r="B132" s="274">
        <v>129</v>
      </c>
      <c r="C132" s="230" t="s">
        <v>297</v>
      </c>
      <c r="D132" s="243">
        <v>35</v>
      </c>
      <c r="E132" s="230" t="s">
        <v>257</v>
      </c>
      <c r="F132" s="287">
        <v>0.44986199999999998</v>
      </c>
      <c r="G132" s="230" t="s">
        <v>111</v>
      </c>
      <c r="H132" s="245">
        <f t="shared" si="14"/>
        <v>15.74517</v>
      </c>
      <c r="I132" s="245">
        <f t="shared" si="15"/>
        <v>488.10027000000002</v>
      </c>
      <c r="J132" s="44"/>
    </row>
    <row r="133" spans="2:10" ht="45" customHeight="1" x14ac:dyDescent="0.25">
      <c r="B133" s="274">
        <v>130</v>
      </c>
      <c r="C133" s="230" t="s">
        <v>137</v>
      </c>
      <c r="D133" s="243">
        <v>320</v>
      </c>
      <c r="E133" s="230" t="s">
        <v>257</v>
      </c>
      <c r="F133" s="287">
        <v>0.44986199999999998</v>
      </c>
      <c r="G133" s="230" t="s">
        <v>111</v>
      </c>
      <c r="H133" s="245">
        <f t="shared" si="14"/>
        <v>143.95583999999999</v>
      </c>
      <c r="I133" s="245">
        <f t="shared" si="15"/>
        <v>4462.6310400000002</v>
      </c>
      <c r="J133" s="44"/>
    </row>
    <row r="134" spans="2:10" ht="45" customHeight="1" x14ac:dyDescent="0.25">
      <c r="B134" s="274">
        <v>131</v>
      </c>
      <c r="C134" s="230" t="s">
        <v>298</v>
      </c>
      <c r="D134" s="243">
        <v>326</v>
      </c>
      <c r="E134" s="230" t="s">
        <v>257</v>
      </c>
      <c r="F134" s="287">
        <v>0.44986199999999998</v>
      </c>
      <c r="G134" s="230" t="s">
        <v>111</v>
      </c>
      <c r="H134" s="245">
        <f t="shared" si="14"/>
        <v>146.655012</v>
      </c>
      <c r="I134" s="245">
        <f t="shared" si="15"/>
        <v>4546.3053719999998</v>
      </c>
      <c r="J134" s="44"/>
    </row>
    <row r="135" spans="2:10" ht="45" customHeight="1" x14ac:dyDescent="0.25">
      <c r="B135" s="274">
        <v>132</v>
      </c>
      <c r="C135" s="230" t="s">
        <v>131</v>
      </c>
      <c r="D135" s="243">
        <v>296</v>
      </c>
      <c r="E135" s="230" t="s">
        <v>299</v>
      </c>
      <c r="F135" s="244">
        <v>0.87726099999999996</v>
      </c>
      <c r="G135" s="230" t="s">
        <v>157</v>
      </c>
      <c r="H135" s="245">
        <f>D135*F135</f>
        <v>259.66925599999996</v>
      </c>
      <c r="I135" s="245">
        <f>H135*$H$3</f>
        <v>8049.7469359999986</v>
      </c>
      <c r="J135" s="44"/>
    </row>
    <row r="136" spans="2:10" ht="45" customHeight="1" x14ac:dyDescent="0.25">
      <c r="B136" s="274">
        <v>133</v>
      </c>
      <c r="C136" s="230" t="s">
        <v>240</v>
      </c>
      <c r="D136" s="243">
        <v>71</v>
      </c>
      <c r="E136" s="230" t="s">
        <v>299</v>
      </c>
      <c r="F136" s="244">
        <v>0.87726099999999996</v>
      </c>
      <c r="G136" s="230" t="s">
        <v>157</v>
      </c>
      <c r="H136" s="245">
        <f t="shared" ref="H136:H186" si="16">D136*F136</f>
        <v>62.285530999999999</v>
      </c>
      <c r="I136" s="245">
        <f t="shared" ref="I136:I186" si="17">H136*$H$3</f>
        <v>1930.851461</v>
      </c>
      <c r="J136" s="44"/>
    </row>
    <row r="137" spans="2:10" ht="45" customHeight="1" x14ac:dyDescent="0.25">
      <c r="B137" s="274">
        <v>134</v>
      </c>
      <c r="C137" s="230" t="s">
        <v>113</v>
      </c>
      <c r="D137" s="243">
        <v>282</v>
      </c>
      <c r="E137" s="230" t="s">
        <v>299</v>
      </c>
      <c r="F137" s="244">
        <v>0.87726099999999996</v>
      </c>
      <c r="G137" s="230" t="s">
        <v>157</v>
      </c>
      <c r="H137" s="245">
        <f t="shared" si="16"/>
        <v>247.38760199999999</v>
      </c>
      <c r="I137" s="245">
        <f t="shared" si="17"/>
        <v>7669.0156619999998</v>
      </c>
      <c r="J137" s="44"/>
    </row>
    <row r="138" spans="2:10" ht="45" customHeight="1" x14ac:dyDescent="0.25">
      <c r="B138" s="274">
        <v>135</v>
      </c>
      <c r="C138" s="230" t="s">
        <v>229</v>
      </c>
      <c r="D138" s="243">
        <v>225</v>
      </c>
      <c r="E138" s="230" t="s">
        <v>299</v>
      </c>
      <c r="F138" s="244">
        <v>0.87726099999999996</v>
      </c>
      <c r="G138" s="230" t="s">
        <v>157</v>
      </c>
      <c r="H138" s="245">
        <f>D138*F138</f>
        <v>197.383725</v>
      </c>
      <c r="I138" s="245">
        <f t="shared" si="17"/>
        <v>6118.8954750000003</v>
      </c>
      <c r="J138" s="44"/>
    </row>
    <row r="139" spans="2:10" ht="45" customHeight="1" x14ac:dyDescent="0.25">
      <c r="B139" s="274">
        <v>136</v>
      </c>
      <c r="C139" s="230" t="s">
        <v>377</v>
      </c>
      <c r="D139" s="243">
        <v>162</v>
      </c>
      <c r="E139" s="230" t="s">
        <v>299</v>
      </c>
      <c r="F139" s="244">
        <v>0.87726099999999996</v>
      </c>
      <c r="G139" s="230" t="s">
        <v>157</v>
      </c>
      <c r="H139" s="245">
        <f>D139*F139</f>
        <v>142.11628199999998</v>
      </c>
      <c r="I139" s="245">
        <f>H139*$H$3</f>
        <v>4405.6047419999995</v>
      </c>
      <c r="J139" s="44"/>
    </row>
    <row r="140" spans="2:10" ht="45" customHeight="1" x14ac:dyDescent="0.25">
      <c r="B140" s="274">
        <v>137</v>
      </c>
      <c r="C140" s="230" t="s">
        <v>112</v>
      </c>
      <c r="D140" s="243">
        <v>157</v>
      </c>
      <c r="E140" s="230" t="s">
        <v>299</v>
      </c>
      <c r="F140" s="244">
        <v>0.87726099999999996</v>
      </c>
      <c r="G140" s="230" t="s">
        <v>157</v>
      </c>
      <c r="H140" s="245">
        <f>D140*F140</f>
        <v>137.72997699999999</v>
      </c>
      <c r="I140" s="245">
        <f>H140*$H$3</f>
        <v>4269.6292869999997</v>
      </c>
      <c r="J140" s="44"/>
    </row>
    <row r="141" spans="2:10" ht="45" customHeight="1" x14ac:dyDescent="0.25">
      <c r="B141" s="274">
        <v>138</v>
      </c>
      <c r="C141" s="230" t="s">
        <v>152</v>
      </c>
      <c r="D141" s="243">
        <v>565</v>
      </c>
      <c r="E141" s="230" t="s">
        <v>299</v>
      </c>
      <c r="F141" s="244">
        <v>0.87726099999999996</v>
      </c>
      <c r="G141" s="230" t="s">
        <v>157</v>
      </c>
      <c r="H141" s="245">
        <f>D141*F141</f>
        <v>495.65246499999995</v>
      </c>
      <c r="I141" s="245">
        <f>H141*$H$3</f>
        <v>15365.226414999999</v>
      </c>
      <c r="J141" s="44"/>
    </row>
    <row r="142" spans="2:10" ht="45" customHeight="1" x14ac:dyDescent="0.25">
      <c r="B142" s="274">
        <v>139</v>
      </c>
      <c r="C142" s="230" t="s">
        <v>134</v>
      </c>
      <c r="D142" s="243">
        <v>241</v>
      </c>
      <c r="E142" s="230" t="s">
        <v>299</v>
      </c>
      <c r="F142" s="244">
        <v>0.87726099999999996</v>
      </c>
      <c r="G142" s="230" t="s">
        <v>157</v>
      </c>
      <c r="H142" s="245">
        <f>D142*F142</f>
        <v>211.41990099999998</v>
      </c>
      <c r="I142" s="245">
        <f>H142*$H$3</f>
        <v>6554.0169309999992</v>
      </c>
      <c r="J142" s="44"/>
    </row>
    <row r="143" spans="2:10" ht="45" customHeight="1" x14ac:dyDescent="0.25">
      <c r="B143" s="274">
        <v>140</v>
      </c>
      <c r="C143" s="230" t="s">
        <v>127</v>
      </c>
      <c r="D143" s="243">
        <v>277</v>
      </c>
      <c r="E143" s="230" t="s">
        <v>299</v>
      </c>
      <c r="F143" s="244">
        <v>0.87726099999999996</v>
      </c>
      <c r="G143" s="230" t="s">
        <v>157</v>
      </c>
      <c r="H143" s="245">
        <f t="shared" si="16"/>
        <v>243.00129699999999</v>
      </c>
      <c r="I143" s="245">
        <f t="shared" si="17"/>
        <v>7533.040207</v>
      </c>
      <c r="J143" s="44"/>
    </row>
    <row r="144" spans="2:10" ht="45" customHeight="1" x14ac:dyDescent="0.25">
      <c r="B144" s="274">
        <v>141</v>
      </c>
      <c r="C144" s="230" t="s">
        <v>300</v>
      </c>
      <c r="D144" s="243">
        <v>89</v>
      </c>
      <c r="E144" s="230" t="s">
        <v>299</v>
      </c>
      <c r="F144" s="244">
        <v>0.87726099999999996</v>
      </c>
      <c r="G144" s="230" t="s">
        <v>157</v>
      </c>
      <c r="H144" s="245">
        <f t="shared" si="16"/>
        <v>78.076228999999998</v>
      </c>
      <c r="I144" s="245">
        <f t="shared" si="17"/>
        <v>2420.3630990000001</v>
      </c>
      <c r="J144" s="44"/>
    </row>
    <row r="145" spans="2:10" ht="45" customHeight="1" x14ac:dyDescent="0.25">
      <c r="B145" s="274">
        <v>142</v>
      </c>
      <c r="C145" s="230" t="s">
        <v>301</v>
      </c>
      <c r="D145" s="243">
        <v>300</v>
      </c>
      <c r="E145" s="230" t="s">
        <v>299</v>
      </c>
      <c r="F145" s="244">
        <v>0.87726099999999996</v>
      </c>
      <c r="G145" s="230" t="s">
        <v>157</v>
      </c>
      <c r="H145" s="245">
        <f t="shared" si="16"/>
        <v>263.17829999999998</v>
      </c>
      <c r="I145" s="245">
        <f t="shared" si="17"/>
        <v>8158.5272999999997</v>
      </c>
      <c r="J145" s="44"/>
    </row>
    <row r="146" spans="2:10" ht="45" customHeight="1" x14ac:dyDescent="0.25">
      <c r="B146" s="274">
        <v>143</v>
      </c>
      <c r="C146" s="230" t="s">
        <v>230</v>
      </c>
      <c r="D146" s="243">
        <v>88.63</v>
      </c>
      <c r="E146" s="230" t="s">
        <v>299</v>
      </c>
      <c r="F146" s="244">
        <v>0.87726099999999996</v>
      </c>
      <c r="G146" s="230" t="s">
        <v>157</v>
      </c>
      <c r="H146" s="245">
        <f t="shared" si="16"/>
        <v>77.75164242999999</v>
      </c>
      <c r="I146" s="245">
        <f t="shared" si="17"/>
        <v>2410.3009153299995</v>
      </c>
      <c r="J146" s="44"/>
    </row>
    <row r="147" spans="2:10" ht="45" customHeight="1" x14ac:dyDescent="0.25">
      <c r="B147" s="274">
        <v>144</v>
      </c>
      <c r="C147" s="230" t="s">
        <v>302</v>
      </c>
      <c r="D147" s="243">
        <v>67.38</v>
      </c>
      <c r="E147" s="230" t="s">
        <v>299</v>
      </c>
      <c r="F147" s="244">
        <v>0.87726099999999996</v>
      </c>
      <c r="G147" s="230" t="s">
        <v>157</v>
      </c>
      <c r="H147" s="245">
        <f t="shared" si="16"/>
        <v>59.109846179999991</v>
      </c>
      <c r="I147" s="245">
        <f t="shared" si="17"/>
        <v>1832.4052315799997</v>
      </c>
      <c r="J147" s="44"/>
    </row>
    <row r="148" spans="2:10" ht="45" customHeight="1" x14ac:dyDescent="0.25">
      <c r="B148" s="274">
        <v>145</v>
      </c>
      <c r="C148" s="230" t="s">
        <v>303</v>
      </c>
      <c r="D148" s="243">
        <v>94</v>
      </c>
      <c r="E148" s="230" t="s">
        <v>299</v>
      </c>
      <c r="F148" s="244">
        <v>0.87726099999999996</v>
      </c>
      <c r="G148" s="230" t="s">
        <v>157</v>
      </c>
      <c r="H148" s="245">
        <f t="shared" si="16"/>
        <v>82.462533999999991</v>
      </c>
      <c r="I148" s="245">
        <f t="shared" si="17"/>
        <v>2556.3385539999999</v>
      </c>
      <c r="J148" s="44"/>
    </row>
    <row r="149" spans="2:10" ht="45" customHeight="1" x14ac:dyDescent="0.25">
      <c r="B149" s="274">
        <v>146</v>
      </c>
      <c r="C149" s="230" t="s">
        <v>227</v>
      </c>
      <c r="D149" s="243">
        <v>83</v>
      </c>
      <c r="E149" s="230" t="s">
        <v>299</v>
      </c>
      <c r="F149" s="244">
        <v>0.87726099999999996</v>
      </c>
      <c r="G149" s="230" t="s">
        <v>157</v>
      </c>
      <c r="H149" s="245">
        <f t="shared" si="16"/>
        <v>72.812663000000001</v>
      </c>
      <c r="I149" s="245">
        <f t="shared" si="17"/>
        <v>2257.1925529999999</v>
      </c>
      <c r="J149" s="44"/>
    </row>
    <row r="150" spans="2:10" ht="45" customHeight="1" x14ac:dyDescent="0.25">
      <c r="B150" s="274">
        <v>147</v>
      </c>
      <c r="C150" s="230" t="s">
        <v>114</v>
      </c>
      <c r="D150" s="243">
        <v>235</v>
      </c>
      <c r="E150" s="230" t="s">
        <v>299</v>
      </c>
      <c r="F150" s="244">
        <v>0.87726099999999996</v>
      </c>
      <c r="G150" s="230" t="s">
        <v>157</v>
      </c>
      <c r="H150" s="245">
        <f t="shared" si="16"/>
        <v>206.15633499999998</v>
      </c>
      <c r="I150" s="245">
        <f t="shared" si="17"/>
        <v>6390.8463849999998</v>
      </c>
      <c r="J150" s="44"/>
    </row>
    <row r="151" spans="2:10" ht="45" customHeight="1" x14ac:dyDescent="0.25">
      <c r="B151" s="274">
        <v>148</v>
      </c>
      <c r="C151" s="230" t="s">
        <v>304</v>
      </c>
      <c r="D151" s="243">
        <v>219</v>
      </c>
      <c r="E151" s="230" t="s">
        <v>299</v>
      </c>
      <c r="F151" s="244">
        <v>0.87726099999999996</v>
      </c>
      <c r="G151" s="230" t="s">
        <v>157</v>
      </c>
      <c r="H151" s="245">
        <f t="shared" si="16"/>
        <v>192.120159</v>
      </c>
      <c r="I151" s="245">
        <f t="shared" si="17"/>
        <v>5955.724929</v>
      </c>
      <c r="J151" s="44"/>
    </row>
    <row r="152" spans="2:10" ht="45" customHeight="1" x14ac:dyDescent="0.25">
      <c r="B152" s="274">
        <v>149</v>
      </c>
      <c r="C152" s="230" t="s">
        <v>116</v>
      </c>
      <c r="D152" s="243">
        <v>141</v>
      </c>
      <c r="E152" s="230" t="s">
        <v>299</v>
      </c>
      <c r="F152" s="244">
        <v>0.87726099999999996</v>
      </c>
      <c r="G152" s="230" t="s">
        <v>157</v>
      </c>
      <c r="H152" s="245">
        <f t="shared" si="16"/>
        <v>123.69380099999999</v>
      </c>
      <c r="I152" s="245">
        <f t="shared" si="17"/>
        <v>3834.5078309999999</v>
      </c>
      <c r="J152" s="44"/>
    </row>
    <row r="153" spans="2:10" ht="45" customHeight="1" x14ac:dyDescent="0.25">
      <c r="B153" s="274">
        <v>150</v>
      </c>
      <c r="C153" s="230" t="s">
        <v>115</v>
      </c>
      <c r="D153" s="243">
        <v>178</v>
      </c>
      <c r="E153" s="230" t="s">
        <v>299</v>
      </c>
      <c r="F153" s="244">
        <v>0.87726099999999996</v>
      </c>
      <c r="G153" s="230" t="s">
        <v>157</v>
      </c>
      <c r="H153" s="245">
        <f t="shared" si="16"/>
        <v>156.152458</v>
      </c>
      <c r="I153" s="245">
        <f t="shared" si="17"/>
        <v>4840.7261980000003</v>
      </c>
      <c r="J153" s="44"/>
    </row>
    <row r="154" spans="2:10" ht="45" customHeight="1" x14ac:dyDescent="0.25">
      <c r="B154" s="274">
        <v>151</v>
      </c>
      <c r="C154" s="230" t="s">
        <v>117</v>
      </c>
      <c r="D154" s="243">
        <v>393</v>
      </c>
      <c r="E154" s="246" t="s">
        <v>299</v>
      </c>
      <c r="F154" s="244">
        <v>0.87726099999999996</v>
      </c>
      <c r="G154" s="246" t="s">
        <v>157</v>
      </c>
      <c r="H154" s="247">
        <f t="shared" si="16"/>
        <v>344.76357300000001</v>
      </c>
      <c r="I154" s="247">
        <f t="shared" si="17"/>
        <v>10687.670763</v>
      </c>
      <c r="J154" s="44"/>
    </row>
    <row r="155" spans="2:10" ht="45" customHeight="1" x14ac:dyDescent="0.25">
      <c r="B155" s="274">
        <v>152</v>
      </c>
      <c r="C155" s="230" t="s">
        <v>384</v>
      </c>
      <c r="D155" s="243">
        <v>162</v>
      </c>
      <c r="E155" s="230" t="s">
        <v>299</v>
      </c>
      <c r="F155" s="244">
        <v>0.87726099999999996</v>
      </c>
      <c r="G155" s="246" t="s">
        <v>157</v>
      </c>
      <c r="H155" s="245">
        <f t="shared" si="16"/>
        <v>142.11628199999998</v>
      </c>
      <c r="I155" s="245">
        <f t="shared" si="17"/>
        <v>4405.6047419999995</v>
      </c>
      <c r="J155" s="44"/>
    </row>
    <row r="156" spans="2:10" ht="45" customHeight="1" x14ac:dyDescent="0.25">
      <c r="B156" s="274">
        <v>153</v>
      </c>
      <c r="C156" s="230" t="s">
        <v>234</v>
      </c>
      <c r="D156" s="243">
        <v>87</v>
      </c>
      <c r="E156" s="230" t="s">
        <v>299</v>
      </c>
      <c r="F156" s="244">
        <v>0.87726099999999996</v>
      </c>
      <c r="G156" s="230" t="s">
        <v>157</v>
      </c>
      <c r="H156" s="245">
        <f t="shared" si="16"/>
        <v>76.321706999999989</v>
      </c>
      <c r="I156" s="245">
        <f t="shared" si="17"/>
        <v>2365.9729169999996</v>
      </c>
      <c r="J156" s="44"/>
    </row>
    <row r="157" spans="2:10" ht="45" customHeight="1" x14ac:dyDescent="0.25">
      <c r="B157" s="274">
        <v>154</v>
      </c>
      <c r="C157" s="230" t="s">
        <v>118</v>
      </c>
      <c r="D157" s="243">
        <v>146</v>
      </c>
      <c r="E157" s="230" t="s">
        <v>299</v>
      </c>
      <c r="F157" s="244">
        <v>0.87726099999999996</v>
      </c>
      <c r="G157" s="230" t="s">
        <v>157</v>
      </c>
      <c r="H157" s="245">
        <f t="shared" si="16"/>
        <v>128.080106</v>
      </c>
      <c r="I157" s="245">
        <f t="shared" si="17"/>
        <v>3970.4832860000001</v>
      </c>
      <c r="J157" s="44"/>
    </row>
    <row r="158" spans="2:10" ht="45" customHeight="1" x14ac:dyDescent="0.25">
      <c r="B158" s="274">
        <v>155</v>
      </c>
      <c r="C158" s="230" t="s">
        <v>121</v>
      </c>
      <c r="D158" s="243">
        <v>356</v>
      </c>
      <c r="E158" s="230" t="s">
        <v>299</v>
      </c>
      <c r="F158" s="244">
        <v>0.87726099999999996</v>
      </c>
      <c r="G158" s="230" t="s">
        <v>157</v>
      </c>
      <c r="H158" s="245">
        <f t="shared" si="16"/>
        <v>312.30491599999999</v>
      </c>
      <c r="I158" s="245">
        <f t="shared" si="17"/>
        <v>9681.4523960000006</v>
      </c>
      <c r="J158" s="44"/>
    </row>
    <row r="159" spans="2:10" ht="45" customHeight="1" x14ac:dyDescent="0.25">
      <c r="B159" s="274">
        <v>156</v>
      </c>
      <c r="C159" s="230" t="s">
        <v>235</v>
      </c>
      <c r="D159" s="243">
        <v>100</v>
      </c>
      <c r="E159" s="230" t="s">
        <v>299</v>
      </c>
      <c r="F159" s="244">
        <v>0.87726099999999996</v>
      </c>
      <c r="G159" s="230" t="s">
        <v>157</v>
      </c>
      <c r="H159" s="245">
        <f t="shared" si="16"/>
        <v>87.726100000000002</v>
      </c>
      <c r="I159" s="245">
        <f t="shared" si="17"/>
        <v>2719.5091000000002</v>
      </c>
      <c r="J159" s="44"/>
    </row>
    <row r="160" spans="2:10" ht="45" customHeight="1" x14ac:dyDescent="0.25">
      <c r="B160" s="274">
        <v>157</v>
      </c>
      <c r="C160" s="230" t="s">
        <v>378</v>
      </c>
      <c r="D160" s="243">
        <v>140</v>
      </c>
      <c r="E160" s="230" t="s">
        <v>299</v>
      </c>
      <c r="F160" s="244">
        <v>0.87726099999999996</v>
      </c>
      <c r="G160" s="230" t="s">
        <v>157</v>
      </c>
      <c r="H160" s="245">
        <f>D160*F160</f>
        <v>122.81653999999999</v>
      </c>
      <c r="I160" s="245">
        <f>H160*$H$3</f>
        <v>3807.3127399999998</v>
      </c>
      <c r="J160" s="44"/>
    </row>
    <row r="161" spans="2:10" ht="45" customHeight="1" x14ac:dyDescent="0.25">
      <c r="B161" s="274">
        <v>158</v>
      </c>
      <c r="C161" s="230" t="s">
        <v>379</v>
      </c>
      <c r="D161" s="243">
        <v>44</v>
      </c>
      <c r="E161" s="230" t="s">
        <v>299</v>
      </c>
      <c r="F161" s="244">
        <v>0.87726099999999996</v>
      </c>
      <c r="G161" s="230" t="s">
        <v>157</v>
      </c>
      <c r="H161" s="245">
        <f>D161*F161</f>
        <v>38.599483999999997</v>
      </c>
      <c r="I161" s="245">
        <f>H161*$H$3</f>
        <v>1196.5840039999998</v>
      </c>
      <c r="J161" s="44"/>
    </row>
    <row r="162" spans="2:10" ht="45" customHeight="1" x14ac:dyDescent="0.25">
      <c r="B162" s="274">
        <v>159</v>
      </c>
      <c r="C162" s="230" t="s">
        <v>268</v>
      </c>
      <c r="D162" s="243">
        <v>65</v>
      </c>
      <c r="E162" s="230" t="s">
        <v>299</v>
      </c>
      <c r="F162" s="244">
        <v>0.87726099999999996</v>
      </c>
      <c r="G162" s="230" t="s">
        <v>157</v>
      </c>
      <c r="H162" s="245">
        <f t="shared" si="16"/>
        <v>57.021964999999994</v>
      </c>
      <c r="I162" s="245">
        <f t="shared" si="17"/>
        <v>1767.6809149999999</v>
      </c>
      <c r="J162" s="44"/>
    </row>
    <row r="163" spans="2:10" ht="45" customHeight="1" x14ac:dyDescent="0.25">
      <c r="B163" s="274">
        <v>160</v>
      </c>
      <c r="C163" s="230" t="s">
        <v>325</v>
      </c>
      <c r="D163" s="243">
        <v>135</v>
      </c>
      <c r="E163" s="230" t="s">
        <v>299</v>
      </c>
      <c r="F163" s="244">
        <v>0.87726099999999996</v>
      </c>
      <c r="G163" s="230" t="s">
        <v>157</v>
      </c>
      <c r="H163" s="245">
        <f>D163*F163</f>
        <v>118.430235</v>
      </c>
      <c r="I163" s="245">
        <f>H163*$H$3</f>
        <v>3671.3372850000001</v>
      </c>
      <c r="J163" s="44"/>
    </row>
    <row r="164" spans="2:10" ht="45" customHeight="1" x14ac:dyDescent="0.25">
      <c r="B164" s="274">
        <v>161</v>
      </c>
      <c r="C164" s="230" t="s">
        <v>256</v>
      </c>
      <c r="D164" s="243">
        <v>435</v>
      </c>
      <c r="E164" s="230" t="s">
        <v>299</v>
      </c>
      <c r="F164" s="244">
        <v>0.87726099999999996</v>
      </c>
      <c r="G164" s="230" t="s">
        <v>157</v>
      </c>
      <c r="H164" s="245">
        <f>D164*F164</f>
        <v>381.60853499999996</v>
      </c>
      <c r="I164" s="245">
        <f>H164*$H$3</f>
        <v>11829.864584999999</v>
      </c>
      <c r="J164" s="44"/>
    </row>
    <row r="165" spans="2:10" ht="45" customHeight="1" x14ac:dyDescent="0.25">
      <c r="B165" s="274">
        <v>162</v>
      </c>
      <c r="C165" s="230" t="s">
        <v>139</v>
      </c>
      <c r="D165" s="243">
        <v>816</v>
      </c>
      <c r="E165" s="230" t="s">
        <v>299</v>
      </c>
      <c r="F165" s="244">
        <v>0.87726099999999996</v>
      </c>
      <c r="G165" s="230" t="s">
        <v>157</v>
      </c>
      <c r="H165" s="245">
        <f t="shared" si="16"/>
        <v>715.84497599999997</v>
      </c>
      <c r="I165" s="245">
        <f t="shared" si="17"/>
        <v>22191.194255999999</v>
      </c>
      <c r="J165" s="44"/>
    </row>
    <row r="166" spans="2:10" ht="45" customHeight="1" x14ac:dyDescent="0.25">
      <c r="B166" s="274">
        <v>163</v>
      </c>
      <c r="C166" s="230" t="s">
        <v>138</v>
      </c>
      <c r="D166" s="243">
        <v>309</v>
      </c>
      <c r="E166" s="230" t="s">
        <v>299</v>
      </c>
      <c r="F166" s="244">
        <v>0.87726099999999996</v>
      </c>
      <c r="G166" s="230" t="s">
        <v>157</v>
      </c>
      <c r="H166" s="245">
        <f t="shared" si="16"/>
        <v>271.07364899999999</v>
      </c>
      <c r="I166" s="245">
        <f t="shared" si="17"/>
        <v>8403.2831189999997</v>
      </c>
      <c r="J166" s="44"/>
    </row>
    <row r="167" spans="2:10" ht="45" customHeight="1" x14ac:dyDescent="0.25">
      <c r="B167" s="274">
        <v>164</v>
      </c>
      <c r="C167" s="230" t="s">
        <v>143</v>
      </c>
      <c r="D167" s="243">
        <v>294</v>
      </c>
      <c r="E167" s="230" t="s">
        <v>299</v>
      </c>
      <c r="F167" s="244">
        <v>0.87726099999999996</v>
      </c>
      <c r="G167" s="230" t="s">
        <v>157</v>
      </c>
      <c r="H167" s="245">
        <f t="shared" si="16"/>
        <v>257.91473400000001</v>
      </c>
      <c r="I167" s="245">
        <f t="shared" si="17"/>
        <v>7995.3567540000004</v>
      </c>
      <c r="J167" s="44"/>
    </row>
    <row r="168" spans="2:10" ht="45" customHeight="1" x14ac:dyDescent="0.25">
      <c r="B168" s="274">
        <v>165</v>
      </c>
      <c r="C168" s="230" t="s">
        <v>145</v>
      </c>
      <c r="D168" s="243">
        <v>645</v>
      </c>
      <c r="E168" s="230" t="s">
        <v>299</v>
      </c>
      <c r="F168" s="244">
        <v>0.87726099999999996</v>
      </c>
      <c r="G168" s="230" t="s">
        <v>157</v>
      </c>
      <c r="H168" s="245">
        <f>D168*F168</f>
        <v>565.83334500000001</v>
      </c>
      <c r="I168" s="245">
        <f>H168*$H$3</f>
        <v>17540.833695000001</v>
      </c>
      <c r="J168" s="44"/>
    </row>
    <row r="169" spans="2:10" ht="45" customHeight="1" x14ac:dyDescent="0.25">
      <c r="B169" s="274">
        <v>166</v>
      </c>
      <c r="C169" s="230" t="s">
        <v>122</v>
      </c>
      <c r="D169" s="243">
        <v>402</v>
      </c>
      <c r="E169" s="230" t="s">
        <v>299</v>
      </c>
      <c r="F169" s="244">
        <v>0.87726099999999996</v>
      </c>
      <c r="G169" s="230" t="s">
        <v>157</v>
      </c>
      <c r="H169" s="245">
        <f t="shared" si="16"/>
        <v>352.65892199999996</v>
      </c>
      <c r="I169" s="245">
        <f t="shared" si="17"/>
        <v>10932.426581999998</v>
      </c>
      <c r="J169" s="44"/>
    </row>
    <row r="170" spans="2:10" ht="45" customHeight="1" x14ac:dyDescent="0.25">
      <c r="B170" s="274">
        <v>167</v>
      </c>
      <c r="C170" s="230" t="s">
        <v>130</v>
      </c>
      <c r="D170" s="243">
        <v>270</v>
      </c>
      <c r="E170" s="230" t="s">
        <v>299</v>
      </c>
      <c r="F170" s="244">
        <v>0.87726099999999996</v>
      </c>
      <c r="G170" s="230" t="s">
        <v>157</v>
      </c>
      <c r="H170" s="245">
        <f t="shared" si="16"/>
        <v>236.86046999999999</v>
      </c>
      <c r="I170" s="245">
        <f t="shared" si="17"/>
        <v>7342.6745700000001</v>
      </c>
      <c r="J170" s="44"/>
    </row>
    <row r="171" spans="2:10" ht="45" customHeight="1" x14ac:dyDescent="0.25">
      <c r="B171" s="274">
        <v>168</v>
      </c>
      <c r="C171" s="230" t="s">
        <v>128</v>
      </c>
      <c r="D171" s="243">
        <v>129</v>
      </c>
      <c r="E171" s="230" t="s">
        <v>299</v>
      </c>
      <c r="F171" s="244">
        <v>0.87726099999999996</v>
      </c>
      <c r="G171" s="230" t="s">
        <v>157</v>
      </c>
      <c r="H171" s="245">
        <f t="shared" si="16"/>
        <v>113.166669</v>
      </c>
      <c r="I171" s="245">
        <f t="shared" si="17"/>
        <v>3508.1667389999998</v>
      </c>
      <c r="J171" s="44"/>
    </row>
    <row r="172" spans="2:10" ht="45" customHeight="1" x14ac:dyDescent="0.25">
      <c r="B172" s="274">
        <v>169</v>
      </c>
      <c r="C172" s="230" t="s">
        <v>123</v>
      </c>
      <c r="D172" s="243">
        <v>466</v>
      </c>
      <c r="E172" s="230" t="s">
        <v>299</v>
      </c>
      <c r="F172" s="244">
        <v>0.87726099999999996</v>
      </c>
      <c r="G172" s="230" t="s">
        <v>157</v>
      </c>
      <c r="H172" s="245">
        <f t="shared" si="16"/>
        <v>408.80362600000001</v>
      </c>
      <c r="I172" s="245">
        <f t="shared" si="17"/>
        <v>12672.912405999999</v>
      </c>
      <c r="J172" s="44"/>
    </row>
    <row r="173" spans="2:10" ht="45" customHeight="1" x14ac:dyDescent="0.25">
      <c r="B173" s="274">
        <v>170</v>
      </c>
      <c r="C173" s="230" t="s">
        <v>142</v>
      </c>
      <c r="D173" s="243">
        <v>617</v>
      </c>
      <c r="E173" s="230" t="s">
        <v>299</v>
      </c>
      <c r="F173" s="244">
        <v>0.87726099999999996</v>
      </c>
      <c r="G173" s="230" t="s">
        <v>157</v>
      </c>
      <c r="H173" s="245">
        <f t="shared" si="16"/>
        <v>541.270037</v>
      </c>
      <c r="I173" s="245">
        <f t="shared" si="17"/>
        <v>16779.371147000002</v>
      </c>
      <c r="J173" s="44"/>
    </row>
    <row r="174" spans="2:10" ht="45" customHeight="1" x14ac:dyDescent="0.25">
      <c r="B174" s="274">
        <v>171</v>
      </c>
      <c r="C174" s="230" t="s">
        <v>125</v>
      </c>
      <c r="D174" s="243">
        <v>290</v>
      </c>
      <c r="E174" s="230" t="s">
        <v>299</v>
      </c>
      <c r="F174" s="244">
        <v>0.87726099999999996</v>
      </c>
      <c r="G174" s="230" t="s">
        <v>157</v>
      </c>
      <c r="H174" s="245">
        <f t="shared" si="16"/>
        <v>254.40568999999999</v>
      </c>
      <c r="I174" s="245">
        <f t="shared" si="17"/>
        <v>7886.5763900000002</v>
      </c>
      <c r="J174" s="44"/>
    </row>
    <row r="175" spans="2:10" ht="45" customHeight="1" x14ac:dyDescent="0.25">
      <c r="B175" s="274">
        <v>172</v>
      </c>
      <c r="C175" s="230" t="s">
        <v>305</v>
      </c>
      <c r="D175" s="243">
        <v>250</v>
      </c>
      <c r="E175" s="230" t="s">
        <v>299</v>
      </c>
      <c r="F175" s="244">
        <v>0.87726099999999996</v>
      </c>
      <c r="G175" s="230" t="s">
        <v>157</v>
      </c>
      <c r="H175" s="245">
        <f t="shared" si="16"/>
        <v>219.31524999999999</v>
      </c>
      <c r="I175" s="245">
        <f t="shared" si="17"/>
        <v>6798.7727500000001</v>
      </c>
      <c r="J175" s="44"/>
    </row>
    <row r="176" spans="2:10" ht="45" customHeight="1" x14ac:dyDescent="0.25">
      <c r="B176" s="274">
        <v>173</v>
      </c>
      <c r="C176" s="230" t="s">
        <v>120</v>
      </c>
      <c r="D176" s="243">
        <v>50</v>
      </c>
      <c r="E176" s="230" t="s">
        <v>299</v>
      </c>
      <c r="F176" s="244">
        <v>0.87726099999999996</v>
      </c>
      <c r="G176" s="230" t="s">
        <v>157</v>
      </c>
      <c r="H176" s="245">
        <f t="shared" si="16"/>
        <v>43.863050000000001</v>
      </c>
      <c r="I176" s="245">
        <f t="shared" si="17"/>
        <v>1359.7545500000001</v>
      </c>
      <c r="J176" s="44"/>
    </row>
    <row r="177" spans="2:14" ht="45" customHeight="1" x14ac:dyDescent="0.25">
      <c r="B177" s="274">
        <v>174</v>
      </c>
      <c r="C177" s="230" t="s">
        <v>129</v>
      </c>
      <c r="D177" s="243">
        <v>151</v>
      </c>
      <c r="E177" s="230" t="s">
        <v>299</v>
      </c>
      <c r="F177" s="244">
        <v>0.87726099999999996</v>
      </c>
      <c r="G177" s="230" t="s">
        <v>157</v>
      </c>
      <c r="H177" s="245">
        <f t="shared" si="16"/>
        <v>132.46641099999999</v>
      </c>
      <c r="I177" s="245">
        <f t="shared" si="17"/>
        <v>4106.4587409999995</v>
      </c>
      <c r="J177" s="44"/>
    </row>
    <row r="178" spans="2:14" ht="45" customHeight="1" x14ac:dyDescent="0.25">
      <c r="B178" s="274">
        <v>175</v>
      </c>
      <c r="C178" s="230" t="s">
        <v>124</v>
      </c>
      <c r="D178" s="243">
        <v>107</v>
      </c>
      <c r="E178" s="230" t="s">
        <v>299</v>
      </c>
      <c r="F178" s="244">
        <v>0.87726099999999996</v>
      </c>
      <c r="G178" s="230" t="s">
        <v>157</v>
      </c>
      <c r="H178" s="245">
        <f t="shared" si="16"/>
        <v>93.86692699999999</v>
      </c>
      <c r="I178" s="245">
        <f t="shared" si="17"/>
        <v>2909.8747369999996</v>
      </c>
      <c r="J178" s="44"/>
    </row>
    <row r="179" spans="2:14" ht="45" customHeight="1" x14ac:dyDescent="0.25">
      <c r="B179" s="274">
        <v>176</v>
      </c>
      <c r="C179" s="230" t="s">
        <v>374</v>
      </c>
      <c r="D179" s="243">
        <v>160</v>
      </c>
      <c r="E179" s="230" t="s">
        <v>299</v>
      </c>
      <c r="F179" s="244">
        <v>0.87726099999999996</v>
      </c>
      <c r="G179" s="230" t="s">
        <v>157</v>
      </c>
      <c r="H179" s="245">
        <f t="shared" ref="H179:H185" si="18">D179*F179</f>
        <v>140.36176</v>
      </c>
      <c r="I179" s="245">
        <f t="shared" si="17"/>
        <v>4351.2145600000003</v>
      </c>
      <c r="J179" s="44"/>
    </row>
    <row r="180" spans="2:14" ht="45" customHeight="1" x14ac:dyDescent="0.25">
      <c r="B180" s="275">
        <v>177</v>
      </c>
      <c r="C180" s="249" t="s">
        <v>380</v>
      </c>
      <c r="D180" s="250">
        <v>37</v>
      </c>
      <c r="E180" s="230" t="s">
        <v>299</v>
      </c>
      <c r="F180" s="244">
        <v>0.87726099999999996</v>
      </c>
      <c r="G180" s="230" t="s">
        <v>157</v>
      </c>
      <c r="H180" s="245">
        <f t="shared" si="18"/>
        <v>32.458656999999995</v>
      </c>
      <c r="I180" s="245">
        <f t="shared" ref="I180:I185" si="19">H180*$H$3</f>
        <v>1006.2183669999998</v>
      </c>
      <c r="J180" s="242"/>
    </row>
    <row r="181" spans="2:14" ht="45" customHeight="1" x14ac:dyDescent="0.25">
      <c r="B181" s="275">
        <v>178</v>
      </c>
      <c r="C181" s="249" t="s">
        <v>381</v>
      </c>
      <c r="D181" s="250">
        <v>60</v>
      </c>
      <c r="E181" s="230" t="s">
        <v>299</v>
      </c>
      <c r="F181" s="244">
        <v>0.87726099999999996</v>
      </c>
      <c r="G181" s="230" t="s">
        <v>157</v>
      </c>
      <c r="H181" s="245">
        <f t="shared" si="18"/>
        <v>52.635659999999994</v>
      </c>
      <c r="I181" s="245">
        <f t="shared" si="19"/>
        <v>1631.7054599999999</v>
      </c>
      <c r="J181" s="242"/>
    </row>
    <row r="182" spans="2:14" ht="45" customHeight="1" x14ac:dyDescent="0.25">
      <c r="B182" s="275">
        <v>179</v>
      </c>
      <c r="C182" s="249" t="s">
        <v>126</v>
      </c>
      <c r="D182" s="250">
        <v>273</v>
      </c>
      <c r="E182" s="230" t="s">
        <v>299</v>
      </c>
      <c r="F182" s="244">
        <v>0.87726099999999996</v>
      </c>
      <c r="G182" s="230" t="s">
        <v>157</v>
      </c>
      <c r="H182" s="245">
        <f t="shared" si="18"/>
        <v>239.49225299999998</v>
      </c>
      <c r="I182" s="245">
        <f t="shared" si="19"/>
        <v>7424.2598429999989</v>
      </c>
      <c r="J182" s="242"/>
    </row>
    <row r="183" spans="2:14" ht="45" customHeight="1" x14ac:dyDescent="0.25">
      <c r="B183" s="275">
        <v>180</v>
      </c>
      <c r="C183" s="249" t="s">
        <v>279</v>
      </c>
      <c r="D183" s="250">
        <v>340</v>
      </c>
      <c r="E183" s="230" t="s">
        <v>299</v>
      </c>
      <c r="F183" s="244">
        <v>0.87726099999999996</v>
      </c>
      <c r="G183" s="230" t="s">
        <v>157</v>
      </c>
      <c r="H183" s="245">
        <f t="shared" si="18"/>
        <v>298.26873999999998</v>
      </c>
      <c r="I183" s="245">
        <f t="shared" si="19"/>
        <v>9246.3309399999998</v>
      </c>
      <c r="J183" s="242"/>
    </row>
    <row r="184" spans="2:14" ht="45" customHeight="1" x14ac:dyDescent="0.25">
      <c r="B184" s="275">
        <v>181</v>
      </c>
      <c r="C184" s="249" t="s">
        <v>280</v>
      </c>
      <c r="D184" s="250">
        <v>298</v>
      </c>
      <c r="E184" s="230" t="s">
        <v>299</v>
      </c>
      <c r="F184" s="244">
        <v>0.87726099999999996</v>
      </c>
      <c r="G184" s="230" t="s">
        <v>157</v>
      </c>
      <c r="H184" s="245">
        <f t="shared" si="18"/>
        <v>261.42377799999997</v>
      </c>
      <c r="I184" s="245">
        <f t="shared" si="19"/>
        <v>8104.1371179999987</v>
      </c>
      <c r="J184" s="242"/>
    </row>
    <row r="185" spans="2:14" ht="45" customHeight="1" x14ac:dyDescent="0.25">
      <c r="B185" s="275">
        <v>182</v>
      </c>
      <c r="C185" s="249" t="s">
        <v>382</v>
      </c>
      <c r="D185" s="250">
        <v>949</v>
      </c>
      <c r="E185" s="230" t="s">
        <v>299</v>
      </c>
      <c r="F185" s="244">
        <v>0.87726099999999996</v>
      </c>
      <c r="G185" s="230" t="s">
        <v>157</v>
      </c>
      <c r="H185" s="245">
        <f t="shared" si="18"/>
        <v>832.52068899999995</v>
      </c>
      <c r="I185" s="245">
        <f t="shared" si="19"/>
        <v>25808.141358999997</v>
      </c>
      <c r="J185" s="242"/>
    </row>
    <row r="186" spans="2:14" ht="45" customHeight="1" thickBot="1" x14ac:dyDescent="0.3">
      <c r="B186" s="276">
        <v>183</v>
      </c>
      <c r="C186" s="231" t="s">
        <v>306</v>
      </c>
      <c r="D186" s="251">
        <v>50</v>
      </c>
      <c r="E186" s="231" t="s">
        <v>299</v>
      </c>
      <c r="F186" s="244">
        <v>0.87726099999999996</v>
      </c>
      <c r="G186" s="231" t="s">
        <v>157</v>
      </c>
      <c r="H186" s="248">
        <f t="shared" si="16"/>
        <v>43.863050000000001</v>
      </c>
      <c r="I186" s="248">
        <f t="shared" si="17"/>
        <v>1359.7545500000001</v>
      </c>
      <c r="J186" s="288"/>
    </row>
    <row r="187" spans="2:14" ht="45" customHeight="1" thickBot="1" x14ac:dyDescent="0.5">
      <c r="B187" s="391" t="s">
        <v>158</v>
      </c>
      <c r="C187" s="392"/>
      <c r="D187" s="392"/>
      <c r="E187" s="392"/>
      <c r="F187" s="392"/>
      <c r="G187" s="392"/>
      <c r="H187" s="392"/>
      <c r="I187" s="51">
        <f>ROUND(SUBTOTAL(9,I5:I186)/1000,2)</f>
        <v>1043.24</v>
      </c>
      <c r="J187" s="53"/>
    </row>
    <row r="188" spans="2:14" ht="45" customHeight="1" x14ac:dyDescent="0.25">
      <c r="B188" s="16" t="s">
        <v>169</v>
      </c>
    </row>
    <row r="189" spans="2:14" ht="45" customHeight="1" x14ac:dyDescent="0.25">
      <c r="H189" s="108"/>
      <c r="I189" s="223"/>
    </row>
    <row r="190" spans="2:14" ht="45" customHeight="1" x14ac:dyDescent="0.4">
      <c r="E190" s="241"/>
      <c r="F190" s="241"/>
      <c r="G190" s="241"/>
      <c r="H190" s="241"/>
      <c r="I190" s="222"/>
      <c r="J190" s="203"/>
      <c r="K190" s="203"/>
      <c r="L190" s="203"/>
      <c r="M190" s="203"/>
      <c r="N190" s="203"/>
    </row>
    <row r="192" spans="2:14" ht="45" customHeight="1" x14ac:dyDescent="0.25">
      <c r="I192" s="223"/>
    </row>
  </sheetData>
  <autoFilter ref="B4:J188" xr:uid="{00000000-0009-0000-0000-000001000000}"/>
  <mergeCells count="2">
    <mergeCell ref="B2:J2"/>
    <mergeCell ref="B187:H187"/>
  </mergeCells>
  <printOptions horizontalCentered="1"/>
  <pageMargins left="0.25" right="0.25" top="0.75" bottom="0.75" header="0.3" footer="0.3"/>
  <pageSetup paperSize="9" scale="31" fitToHeight="0" orientation="portrait" r:id="rId1"/>
  <headerFooter>
    <oddFooter>&amp;CVia Ambiental Engenharia e Serviços S.A.&amp;RPágina &amp;P de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R256"/>
  <sheetViews>
    <sheetView zoomScale="80" zoomScaleNormal="80" workbookViewId="0">
      <pane xSplit="1" ySplit="7" topLeftCell="B118" activePane="bottomRight" state="frozen"/>
      <selection pane="topRight" activeCell="B1" sqref="B1"/>
      <selection pane="bottomLeft" activeCell="A8" sqref="A8"/>
      <selection pane="bottomRight" activeCell="E124" sqref="E124"/>
    </sheetView>
  </sheetViews>
  <sheetFormatPr defaultColWidth="9.140625" defaultRowHeight="15" x14ac:dyDescent="0.25"/>
  <cols>
    <col min="1" max="1" width="4.42578125" style="15" customWidth="1"/>
    <col min="2" max="3" width="22.85546875" style="15" customWidth="1"/>
    <col min="4" max="4" width="50.42578125" style="15" customWidth="1"/>
    <col min="5" max="5" width="32.42578125" style="15" customWidth="1"/>
    <col min="6" max="6" width="31.5703125" style="15" customWidth="1"/>
    <col min="7" max="7" width="56.140625" style="15" customWidth="1"/>
    <col min="8" max="10" width="9.7109375" style="15" customWidth="1"/>
    <col min="11" max="16384" width="9.140625" style="15"/>
  </cols>
  <sheetData>
    <row r="1" spans="2:8" ht="15.75" thickBot="1" x14ac:dyDescent="0.3"/>
    <row r="2" spans="2:8" s="123" customFormat="1" ht="27" customHeight="1" x14ac:dyDescent="0.25">
      <c r="B2" s="393" t="s">
        <v>171</v>
      </c>
      <c r="C2" s="394"/>
      <c r="D2" s="394"/>
      <c r="E2" s="394"/>
      <c r="F2" s="394"/>
      <c r="G2" s="395"/>
    </row>
    <row r="3" spans="2:8" s="123" customFormat="1" ht="15" customHeight="1" x14ac:dyDescent="0.25">
      <c r="B3" s="396"/>
      <c r="C3" s="397"/>
      <c r="D3" s="397"/>
      <c r="E3" s="397"/>
      <c r="F3" s="397"/>
      <c r="G3" s="398"/>
    </row>
    <row r="4" spans="2:8" s="123" customFormat="1" ht="15" customHeight="1" x14ac:dyDescent="0.25">
      <c r="B4" s="396"/>
      <c r="C4" s="397"/>
      <c r="D4" s="397"/>
      <c r="E4" s="397"/>
      <c r="F4" s="397"/>
      <c r="G4" s="398"/>
    </row>
    <row r="5" spans="2:8" s="123" customFormat="1" ht="15" customHeight="1" thickBot="1" x14ac:dyDescent="0.3">
      <c r="B5" s="399"/>
      <c r="C5" s="400"/>
      <c r="D5" s="400"/>
      <c r="E5" s="400"/>
      <c r="F5" s="400"/>
      <c r="G5" s="401"/>
    </row>
    <row r="6" spans="2:8" ht="28.5" customHeight="1" thickBot="1" x14ac:dyDescent="0.3">
      <c r="B6" s="402" t="s">
        <v>403</v>
      </c>
      <c r="C6" s="403"/>
      <c r="D6" s="403"/>
      <c r="E6" s="403"/>
      <c r="F6" s="403"/>
      <c r="G6" s="404"/>
    </row>
    <row r="7" spans="2:8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22" t="s">
        <v>206</v>
      </c>
      <c r="G7" s="105" t="s">
        <v>19</v>
      </c>
    </row>
    <row r="8" spans="2:8" ht="39.950000000000003" customHeight="1" x14ac:dyDescent="0.25">
      <c r="B8" s="233" t="s">
        <v>383</v>
      </c>
      <c r="C8" s="166">
        <v>44470</v>
      </c>
      <c r="D8" s="279" t="s">
        <v>407</v>
      </c>
      <c r="E8" s="85">
        <v>97</v>
      </c>
      <c r="F8" s="124">
        <v>7</v>
      </c>
      <c r="G8" s="277"/>
      <c r="H8" s="93"/>
    </row>
    <row r="9" spans="2:8" ht="39.950000000000003" customHeight="1" x14ac:dyDescent="0.25">
      <c r="B9" s="233" t="s">
        <v>383</v>
      </c>
      <c r="C9" s="67">
        <v>44470</v>
      </c>
      <c r="D9" s="191" t="s">
        <v>408</v>
      </c>
      <c r="E9" s="115">
        <v>244</v>
      </c>
      <c r="F9" s="125">
        <v>7</v>
      </c>
      <c r="G9" s="312"/>
      <c r="H9" s="313"/>
    </row>
    <row r="10" spans="2:8" ht="39.950000000000003" customHeight="1" x14ac:dyDescent="0.25">
      <c r="B10" s="233" t="s">
        <v>383</v>
      </c>
      <c r="C10" s="66">
        <v>44470</v>
      </c>
      <c r="D10" s="191" t="s">
        <v>409</v>
      </c>
      <c r="E10" s="115">
        <v>140</v>
      </c>
      <c r="F10" s="125">
        <v>7</v>
      </c>
      <c r="G10" s="24"/>
      <c r="H10" s="93"/>
    </row>
    <row r="11" spans="2:8" ht="39.950000000000003" customHeight="1" x14ac:dyDescent="0.25">
      <c r="B11" s="233" t="s">
        <v>383</v>
      </c>
      <c r="C11" s="66">
        <v>44470</v>
      </c>
      <c r="D11" s="191" t="s">
        <v>410</v>
      </c>
      <c r="E11" s="115">
        <v>130</v>
      </c>
      <c r="F11" s="125">
        <v>7</v>
      </c>
      <c r="G11" s="314"/>
      <c r="H11" s="313"/>
    </row>
    <row r="12" spans="2:8" ht="39.950000000000003" customHeight="1" x14ac:dyDescent="0.25">
      <c r="B12" s="233" t="s">
        <v>383</v>
      </c>
      <c r="C12" s="67">
        <v>44470</v>
      </c>
      <c r="D12" s="191" t="s">
        <v>411</v>
      </c>
      <c r="E12" s="115">
        <v>130</v>
      </c>
      <c r="F12" s="125">
        <v>7</v>
      </c>
      <c r="G12" s="24"/>
      <c r="H12" s="93"/>
    </row>
    <row r="13" spans="2:8" ht="39.950000000000003" customHeight="1" x14ac:dyDescent="0.25">
      <c r="B13" s="233" t="s">
        <v>383</v>
      </c>
      <c r="C13" s="66">
        <v>44471</v>
      </c>
      <c r="D13" s="191" t="s">
        <v>412</v>
      </c>
      <c r="E13" s="115">
        <v>171</v>
      </c>
      <c r="F13" s="125">
        <v>7</v>
      </c>
      <c r="G13" s="24"/>
      <c r="H13" s="93"/>
    </row>
    <row r="14" spans="2:8" ht="39.950000000000003" customHeight="1" x14ac:dyDescent="0.25">
      <c r="B14" s="233" t="s">
        <v>383</v>
      </c>
      <c r="C14" s="66">
        <v>44471</v>
      </c>
      <c r="D14" s="191" t="s">
        <v>413</v>
      </c>
      <c r="E14" s="115">
        <v>43</v>
      </c>
      <c r="F14" s="125">
        <v>7</v>
      </c>
      <c r="G14" s="24"/>
      <c r="H14" s="93"/>
    </row>
    <row r="15" spans="2:8" ht="39.950000000000003" customHeight="1" x14ac:dyDescent="0.25">
      <c r="B15" s="233" t="s">
        <v>383</v>
      </c>
      <c r="C15" s="66">
        <v>44471</v>
      </c>
      <c r="D15" s="278" t="s">
        <v>414</v>
      </c>
      <c r="E15" s="115">
        <v>95</v>
      </c>
      <c r="F15" s="125">
        <v>7</v>
      </c>
      <c r="G15" s="24"/>
      <c r="H15" s="93"/>
    </row>
    <row r="16" spans="2:8" ht="39.950000000000003" customHeight="1" x14ac:dyDescent="0.25">
      <c r="B16" s="233" t="s">
        <v>383</v>
      </c>
      <c r="C16" s="66">
        <v>44471</v>
      </c>
      <c r="D16" s="191" t="s">
        <v>415</v>
      </c>
      <c r="E16" s="115">
        <v>125</v>
      </c>
      <c r="F16" s="125">
        <v>7</v>
      </c>
      <c r="G16" s="24"/>
      <c r="H16" s="93"/>
    </row>
    <row r="17" spans="2:8" ht="39.950000000000003" customHeight="1" x14ac:dyDescent="0.25">
      <c r="B17" s="233" t="s">
        <v>383</v>
      </c>
      <c r="C17" s="66">
        <v>44471</v>
      </c>
      <c r="D17" s="191" t="s">
        <v>416</v>
      </c>
      <c r="E17" s="115">
        <v>45</v>
      </c>
      <c r="F17" s="125">
        <v>7</v>
      </c>
      <c r="G17" s="24"/>
      <c r="H17" s="93"/>
    </row>
    <row r="18" spans="2:8" ht="39.950000000000003" customHeight="1" x14ac:dyDescent="0.25">
      <c r="B18" s="233" t="s">
        <v>383</v>
      </c>
      <c r="C18" s="66">
        <v>44471</v>
      </c>
      <c r="D18" s="191" t="s">
        <v>417</v>
      </c>
      <c r="E18" s="115">
        <v>100</v>
      </c>
      <c r="F18" s="125">
        <v>7</v>
      </c>
      <c r="G18" s="24"/>
      <c r="H18" s="93"/>
    </row>
    <row r="19" spans="2:8" ht="39.950000000000003" customHeight="1" x14ac:dyDescent="0.25">
      <c r="B19" s="233" t="s">
        <v>383</v>
      </c>
      <c r="C19" s="66">
        <v>44471</v>
      </c>
      <c r="D19" s="191" t="s">
        <v>418</v>
      </c>
      <c r="E19" s="115">
        <v>124</v>
      </c>
      <c r="F19" s="125">
        <v>7</v>
      </c>
      <c r="G19" s="24"/>
      <c r="H19" s="93"/>
    </row>
    <row r="20" spans="2:8" ht="39.950000000000003" customHeight="1" x14ac:dyDescent="0.25">
      <c r="B20" s="233" t="s">
        <v>419</v>
      </c>
      <c r="C20" s="66">
        <v>44473</v>
      </c>
      <c r="D20" s="191" t="s">
        <v>417</v>
      </c>
      <c r="E20" s="115">
        <v>16</v>
      </c>
      <c r="F20" s="125">
        <v>7</v>
      </c>
      <c r="G20" s="24"/>
      <c r="H20" s="93"/>
    </row>
    <row r="21" spans="2:8" ht="39.950000000000003" customHeight="1" x14ac:dyDescent="0.25">
      <c r="B21" s="233" t="s">
        <v>419</v>
      </c>
      <c r="C21" s="66">
        <v>44473</v>
      </c>
      <c r="D21" s="191" t="s">
        <v>415</v>
      </c>
      <c r="E21" s="115">
        <v>20</v>
      </c>
      <c r="F21" s="125">
        <v>7</v>
      </c>
      <c r="G21" s="314"/>
      <c r="H21" s="313"/>
    </row>
    <row r="22" spans="2:8" ht="39.950000000000003" customHeight="1" x14ac:dyDescent="0.25">
      <c r="B22" s="233" t="s">
        <v>419</v>
      </c>
      <c r="C22" s="66">
        <v>44473</v>
      </c>
      <c r="D22" s="191" t="s">
        <v>153</v>
      </c>
      <c r="E22" s="115">
        <v>200</v>
      </c>
      <c r="F22" s="125">
        <v>7</v>
      </c>
      <c r="G22" s="24"/>
      <c r="H22" s="93"/>
    </row>
    <row r="23" spans="2:8" ht="39.950000000000003" customHeight="1" x14ac:dyDescent="0.25">
      <c r="B23" s="233" t="s">
        <v>419</v>
      </c>
      <c r="C23" s="66">
        <v>44473</v>
      </c>
      <c r="D23" s="191" t="s">
        <v>420</v>
      </c>
      <c r="E23" s="115">
        <v>400</v>
      </c>
      <c r="F23" s="125">
        <v>7</v>
      </c>
      <c r="G23" s="24"/>
      <c r="H23" s="93"/>
    </row>
    <row r="24" spans="2:8" ht="39.950000000000003" customHeight="1" x14ac:dyDescent="0.25">
      <c r="B24" s="233" t="s">
        <v>419</v>
      </c>
      <c r="C24" s="66">
        <v>44473</v>
      </c>
      <c r="D24" s="191" t="s">
        <v>421</v>
      </c>
      <c r="E24" s="115">
        <v>142</v>
      </c>
      <c r="F24" s="125">
        <v>7</v>
      </c>
      <c r="G24" s="314"/>
      <c r="H24" s="313"/>
    </row>
    <row r="25" spans="2:8" ht="39.950000000000003" customHeight="1" x14ac:dyDescent="0.25">
      <c r="B25" s="233" t="s">
        <v>419</v>
      </c>
      <c r="C25" s="66">
        <v>44473</v>
      </c>
      <c r="D25" s="191" t="s">
        <v>422</v>
      </c>
      <c r="E25" s="115">
        <v>61</v>
      </c>
      <c r="F25" s="125">
        <v>7</v>
      </c>
      <c r="G25" s="24"/>
      <c r="H25" s="93"/>
    </row>
    <row r="26" spans="2:8" ht="39.950000000000003" customHeight="1" x14ac:dyDescent="0.25">
      <c r="B26" s="233" t="s">
        <v>419</v>
      </c>
      <c r="C26" s="66">
        <v>44474</v>
      </c>
      <c r="D26" s="191" t="s">
        <v>423</v>
      </c>
      <c r="E26" s="115">
        <v>83</v>
      </c>
      <c r="F26" s="125">
        <v>7</v>
      </c>
      <c r="G26" s="24"/>
      <c r="H26" s="93"/>
    </row>
    <row r="27" spans="2:8" ht="39.950000000000003" customHeight="1" x14ac:dyDescent="0.25">
      <c r="B27" s="233" t="s">
        <v>419</v>
      </c>
      <c r="C27" s="66">
        <v>44474</v>
      </c>
      <c r="D27" s="191" t="s">
        <v>422</v>
      </c>
      <c r="E27" s="115">
        <v>20</v>
      </c>
      <c r="F27" s="125">
        <v>7</v>
      </c>
      <c r="G27" s="24"/>
      <c r="H27" s="93"/>
    </row>
    <row r="28" spans="2:8" ht="39.950000000000003" customHeight="1" x14ac:dyDescent="0.25">
      <c r="B28" s="233" t="s">
        <v>419</v>
      </c>
      <c r="C28" s="66">
        <v>44474</v>
      </c>
      <c r="D28" s="191" t="s">
        <v>420</v>
      </c>
      <c r="E28" s="115">
        <v>37</v>
      </c>
      <c r="F28" s="125">
        <v>7</v>
      </c>
      <c r="G28" s="24"/>
      <c r="H28" s="93"/>
    </row>
    <row r="29" spans="2:8" ht="39.950000000000003" customHeight="1" x14ac:dyDescent="0.25">
      <c r="B29" s="233" t="s">
        <v>419</v>
      </c>
      <c r="C29" s="66">
        <v>44474</v>
      </c>
      <c r="D29" s="191" t="s">
        <v>220</v>
      </c>
      <c r="E29" s="115">
        <v>290</v>
      </c>
      <c r="F29" s="125">
        <v>7</v>
      </c>
      <c r="G29" s="24"/>
      <c r="H29" s="93"/>
    </row>
    <row r="30" spans="2:8" ht="39.950000000000003" customHeight="1" x14ac:dyDescent="0.25">
      <c r="B30" s="233" t="s">
        <v>419</v>
      </c>
      <c r="C30" s="234">
        <v>44475</v>
      </c>
      <c r="D30" s="191" t="s">
        <v>220</v>
      </c>
      <c r="E30" s="289">
        <v>28</v>
      </c>
      <c r="F30" s="125">
        <v>7</v>
      </c>
      <c r="G30" s="24"/>
      <c r="H30" s="93"/>
    </row>
    <row r="31" spans="2:8" ht="39.950000000000003" customHeight="1" x14ac:dyDescent="0.25">
      <c r="B31" s="233" t="s">
        <v>419</v>
      </c>
      <c r="C31" s="234">
        <v>44475</v>
      </c>
      <c r="D31" s="191" t="s">
        <v>424</v>
      </c>
      <c r="E31" s="115">
        <v>87</v>
      </c>
      <c r="F31" s="125">
        <v>7</v>
      </c>
      <c r="G31" s="24"/>
      <c r="H31" s="93"/>
    </row>
    <row r="32" spans="2:8" ht="39.950000000000003" customHeight="1" x14ac:dyDescent="0.25">
      <c r="B32" s="233" t="s">
        <v>419</v>
      </c>
      <c r="C32" s="234">
        <v>44475</v>
      </c>
      <c r="D32" s="191" t="s">
        <v>148</v>
      </c>
      <c r="E32" s="115">
        <v>163</v>
      </c>
      <c r="F32" s="125">
        <v>7</v>
      </c>
      <c r="G32" s="24"/>
      <c r="H32" s="93"/>
    </row>
    <row r="33" spans="2:8" ht="39.950000000000003" customHeight="1" x14ac:dyDescent="0.25">
      <c r="B33" s="233" t="s">
        <v>419</v>
      </c>
      <c r="C33" s="234">
        <v>44475</v>
      </c>
      <c r="D33" s="191" t="s">
        <v>465</v>
      </c>
      <c r="E33" s="115">
        <v>400</v>
      </c>
      <c r="F33" s="125">
        <v>7</v>
      </c>
      <c r="G33" s="311"/>
      <c r="H33" s="93"/>
    </row>
    <row r="34" spans="2:8" ht="39.950000000000003" customHeight="1" x14ac:dyDescent="0.25">
      <c r="B34" s="233" t="s">
        <v>419</v>
      </c>
      <c r="C34" s="234">
        <v>44475</v>
      </c>
      <c r="D34" s="191" t="s">
        <v>395</v>
      </c>
      <c r="E34" s="115">
        <v>430</v>
      </c>
      <c r="F34" s="125">
        <v>7</v>
      </c>
      <c r="G34" s="24"/>
      <c r="H34" s="93"/>
    </row>
    <row r="35" spans="2:8" ht="39.950000000000003" customHeight="1" x14ac:dyDescent="0.25">
      <c r="B35" s="233" t="s">
        <v>419</v>
      </c>
      <c r="C35" s="235">
        <v>44476</v>
      </c>
      <c r="D35" s="191" t="s">
        <v>465</v>
      </c>
      <c r="E35" s="115">
        <v>300</v>
      </c>
      <c r="F35" s="125">
        <v>7</v>
      </c>
      <c r="G35" s="24"/>
      <c r="H35" s="93"/>
    </row>
    <row r="36" spans="2:8" ht="39.950000000000003" customHeight="1" x14ac:dyDescent="0.25">
      <c r="B36" s="233" t="s">
        <v>419</v>
      </c>
      <c r="C36" s="235">
        <v>44476</v>
      </c>
      <c r="D36" s="191" t="s">
        <v>143</v>
      </c>
      <c r="E36" s="115">
        <v>400</v>
      </c>
      <c r="F36" s="125">
        <v>7</v>
      </c>
      <c r="G36" s="24"/>
      <c r="H36" s="93"/>
    </row>
    <row r="37" spans="2:8" ht="39.950000000000003" customHeight="1" x14ac:dyDescent="0.25">
      <c r="B37" s="233" t="s">
        <v>419</v>
      </c>
      <c r="C37" s="235">
        <v>44476</v>
      </c>
      <c r="D37" s="191" t="s">
        <v>466</v>
      </c>
      <c r="E37" s="115">
        <v>100</v>
      </c>
      <c r="F37" s="125">
        <v>7</v>
      </c>
      <c r="G37" s="24"/>
      <c r="H37" s="93"/>
    </row>
    <row r="38" spans="2:8" ht="39.950000000000003" customHeight="1" x14ac:dyDescent="0.25">
      <c r="B38" s="233" t="s">
        <v>419</v>
      </c>
      <c r="C38" s="235">
        <v>44476</v>
      </c>
      <c r="D38" s="191" t="s">
        <v>467</v>
      </c>
      <c r="E38" s="115">
        <v>252</v>
      </c>
      <c r="F38" s="125">
        <v>7</v>
      </c>
      <c r="G38" s="24"/>
      <c r="H38" s="93"/>
    </row>
    <row r="39" spans="2:8" ht="39.950000000000003" customHeight="1" x14ac:dyDescent="0.25">
      <c r="B39" s="233" t="s">
        <v>419</v>
      </c>
      <c r="C39" s="67">
        <v>44477</v>
      </c>
      <c r="D39" s="191" t="s">
        <v>466</v>
      </c>
      <c r="E39" s="115">
        <v>26</v>
      </c>
      <c r="F39" s="125">
        <v>7</v>
      </c>
      <c r="G39" s="24"/>
      <c r="H39" s="93"/>
    </row>
    <row r="40" spans="2:8" ht="39.950000000000003" customHeight="1" x14ac:dyDescent="0.25">
      <c r="B40" s="233" t="s">
        <v>419</v>
      </c>
      <c r="C40" s="67">
        <v>44477</v>
      </c>
      <c r="D40" s="191" t="s">
        <v>143</v>
      </c>
      <c r="E40" s="115">
        <v>75</v>
      </c>
      <c r="F40" s="125">
        <v>7</v>
      </c>
      <c r="G40" s="24"/>
      <c r="H40" s="93"/>
    </row>
    <row r="41" spans="2:8" ht="39.950000000000003" customHeight="1" x14ac:dyDescent="0.25">
      <c r="B41" s="233" t="s">
        <v>419</v>
      </c>
      <c r="C41" s="67">
        <v>44477</v>
      </c>
      <c r="D41" s="191" t="s">
        <v>425</v>
      </c>
      <c r="E41" s="115">
        <v>130</v>
      </c>
      <c r="F41" s="125">
        <v>7</v>
      </c>
      <c r="G41" s="24"/>
      <c r="H41" s="93"/>
    </row>
    <row r="42" spans="2:8" ht="39.950000000000003" customHeight="1" x14ac:dyDescent="0.25">
      <c r="B42" s="233" t="s">
        <v>419</v>
      </c>
      <c r="C42" s="67">
        <v>44477</v>
      </c>
      <c r="D42" s="191" t="s">
        <v>426</v>
      </c>
      <c r="E42" s="115">
        <v>58</v>
      </c>
      <c r="F42" s="125">
        <v>7</v>
      </c>
      <c r="G42" s="24"/>
      <c r="H42" s="93"/>
    </row>
    <row r="43" spans="2:8" ht="39.950000000000003" customHeight="1" x14ac:dyDescent="0.25">
      <c r="B43" s="233" t="s">
        <v>419</v>
      </c>
      <c r="C43" s="67">
        <v>44477</v>
      </c>
      <c r="D43" s="191" t="s">
        <v>427</v>
      </c>
      <c r="E43" s="115">
        <v>79</v>
      </c>
      <c r="F43" s="125">
        <v>7</v>
      </c>
      <c r="G43" s="24"/>
      <c r="H43" s="93"/>
    </row>
    <row r="44" spans="2:8" ht="39.950000000000003" customHeight="1" x14ac:dyDescent="0.25">
      <c r="B44" s="233" t="s">
        <v>419</v>
      </c>
      <c r="C44" s="67">
        <v>44478</v>
      </c>
      <c r="D44" s="191" t="s">
        <v>153</v>
      </c>
      <c r="E44" s="115">
        <v>85</v>
      </c>
      <c r="F44" s="125">
        <v>7</v>
      </c>
      <c r="G44" s="24"/>
      <c r="H44" s="93"/>
    </row>
    <row r="45" spans="2:8" ht="39.950000000000003" customHeight="1" x14ac:dyDescent="0.25">
      <c r="B45" s="233" t="s">
        <v>419</v>
      </c>
      <c r="C45" s="67">
        <v>44478</v>
      </c>
      <c r="D45" s="191" t="s">
        <v>425</v>
      </c>
      <c r="E45" s="115">
        <v>200</v>
      </c>
      <c r="F45" s="125">
        <v>7</v>
      </c>
      <c r="G45" s="24"/>
      <c r="H45" s="93"/>
    </row>
    <row r="46" spans="2:8" ht="39.950000000000003" customHeight="1" x14ac:dyDescent="0.25">
      <c r="B46" s="233" t="s">
        <v>419</v>
      </c>
      <c r="C46" s="67">
        <v>44478</v>
      </c>
      <c r="D46" s="191" t="s">
        <v>395</v>
      </c>
      <c r="E46" s="289">
        <v>390</v>
      </c>
      <c r="F46" s="125">
        <v>7</v>
      </c>
      <c r="G46" s="24"/>
      <c r="H46" s="93"/>
    </row>
    <row r="47" spans="2:8" ht="39.950000000000003" customHeight="1" x14ac:dyDescent="0.25">
      <c r="B47" s="233" t="s">
        <v>396</v>
      </c>
      <c r="C47" s="67">
        <v>44480</v>
      </c>
      <c r="D47" s="191" t="s">
        <v>425</v>
      </c>
      <c r="E47" s="115">
        <v>100</v>
      </c>
      <c r="F47" s="125">
        <v>7</v>
      </c>
      <c r="G47" s="24"/>
      <c r="H47" s="93"/>
    </row>
    <row r="48" spans="2:8" ht="39.950000000000003" customHeight="1" x14ac:dyDescent="0.25">
      <c r="B48" s="233" t="s">
        <v>396</v>
      </c>
      <c r="C48" s="67">
        <v>44480</v>
      </c>
      <c r="D48" s="191" t="s">
        <v>428</v>
      </c>
      <c r="E48" s="115">
        <v>117</v>
      </c>
      <c r="F48" s="125">
        <v>7</v>
      </c>
      <c r="G48" s="24"/>
      <c r="H48" s="93"/>
    </row>
    <row r="49" spans="2:8" ht="39.950000000000003" customHeight="1" x14ac:dyDescent="0.25">
      <c r="B49" s="233" t="s">
        <v>396</v>
      </c>
      <c r="C49" s="67">
        <v>44482</v>
      </c>
      <c r="D49" s="191" t="s">
        <v>429</v>
      </c>
      <c r="E49" s="115">
        <v>67</v>
      </c>
      <c r="F49" s="125">
        <v>7</v>
      </c>
      <c r="G49" s="24"/>
      <c r="H49" s="93"/>
    </row>
    <row r="50" spans="2:8" ht="39.950000000000003" customHeight="1" x14ac:dyDescent="0.25">
      <c r="B50" s="233" t="s">
        <v>396</v>
      </c>
      <c r="C50" s="67">
        <v>44482</v>
      </c>
      <c r="D50" s="191" t="s">
        <v>430</v>
      </c>
      <c r="E50" s="115">
        <v>502</v>
      </c>
      <c r="F50" s="125">
        <v>7</v>
      </c>
      <c r="G50" s="24"/>
      <c r="H50" s="93"/>
    </row>
    <row r="51" spans="2:8" ht="39.950000000000003" customHeight="1" x14ac:dyDescent="0.25">
      <c r="B51" s="233" t="s">
        <v>396</v>
      </c>
      <c r="C51" s="67">
        <v>44482</v>
      </c>
      <c r="D51" s="191" t="s">
        <v>395</v>
      </c>
      <c r="E51" s="115">
        <v>238</v>
      </c>
      <c r="F51" s="125">
        <v>7</v>
      </c>
      <c r="G51" s="24"/>
      <c r="H51" s="93"/>
    </row>
    <row r="52" spans="2:8" ht="39.950000000000003" customHeight="1" x14ac:dyDescent="0.25">
      <c r="B52" s="233" t="s">
        <v>396</v>
      </c>
      <c r="C52" s="67">
        <v>44482</v>
      </c>
      <c r="D52" s="191" t="s">
        <v>374</v>
      </c>
      <c r="E52" s="115">
        <v>173</v>
      </c>
      <c r="F52" s="125">
        <v>7</v>
      </c>
      <c r="G52" s="24"/>
      <c r="H52" s="93"/>
    </row>
    <row r="53" spans="2:8" ht="39.950000000000003" customHeight="1" x14ac:dyDescent="0.25">
      <c r="B53" s="233" t="s">
        <v>396</v>
      </c>
      <c r="C53" s="67">
        <v>44482</v>
      </c>
      <c r="D53" s="191" t="s">
        <v>464</v>
      </c>
      <c r="E53" s="115">
        <v>276</v>
      </c>
      <c r="F53" s="125">
        <v>7</v>
      </c>
      <c r="G53" s="24"/>
      <c r="H53" s="93"/>
    </row>
    <row r="54" spans="2:8" ht="39.950000000000003" customHeight="1" x14ac:dyDescent="0.25">
      <c r="B54" s="233" t="s">
        <v>396</v>
      </c>
      <c r="C54" s="67">
        <v>44483</v>
      </c>
      <c r="D54" s="191" t="s">
        <v>395</v>
      </c>
      <c r="E54" s="115">
        <v>280</v>
      </c>
      <c r="F54" s="125">
        <v>7</v>
      </c>
      <c r="G54" s="24"/>
      <c r="H54" s="93"/>
    </row>
    <row r="55" spans="2:8" ht="39.950000000000003" customHeight="1" x14ac:dyDescent="0.25">
      <c r="B55" s="233" t="s">
        <v>396</v>
      </c>
      <c r="C55" s="67">
        <v>44483</v>
      </c>
      <c r="D55" s="191" t="s">
        <v>431</v>
      </c>
      <c r="E55" s="115">
        <v>200</v>
      </c>
      <c r="F55" s="125">
        <v>7</v>
      </c>
      <c r="G55" s="24"/>
      <c r="H55" s="93"/>
    </row>
    <row r="56" spans="2:8" ht="39.950000000000003" customHeight="1" x14ac:dyDescent="0.25">
      <c r="B56" s="233" t="s">
        <v>396</v>
      </c>
      <c r="C56" s="67">
        <v>44483</v>
      </c>
      <c r="D56" s="191" t="s">
        <v>460</v>
      </c>
      <c r="E56" s="289">
        <v>527</v>
      </c>
      <c r="F56" s="125">
        <v>7</v>
      </c>
      <c r="G56" s="24"/>
      <c r="H56" s="93"/>
    </row>
    <row r="57" spans="2:8" ht="39.950000000000003" customHeight="1" x14ac:dyDescent="0.25">
      <c r="B57" s="233" t="s">
        <v>396</v>
      </c>
      <c r="C57" s="67">
        <v>44483</v>
      </c>
      <c r="D57" s="191" t="s">
        <v>501</v>
      </c>
      <c r="E57" s="289">
        <v>220</v>
      </c>
      <c r="F57" s="125">
        <v>7</v>
      </c>
      <c r="G57" s="24"/>
      <c r="H57" s="93"/>
    </row>
    <row r="58" spans="2:8" ht="39.950000000000003" customHeight="1" x14ac:dyDescent="0.25">
      <c r="B58" s="233" t="s">
        <v>396</v>
      </c>
      <c r="C58" s="67">
        <v>44484</v>
      </c>
      <c r="D58" s="191" t="s">
        <v>431</v>
      </c>
      <c r="E58" s="115">
        <v>210</v>
      </c>
      <c r="F58" s="125">
        <v>7</v>
      </c>
      <c r="G58" s="24"/>
      <c r="H58" s="93"/>
    </row>
    <row r="59" spans="2:8" ht="39.950000000000003" customHeight="1" x14ac:dyDescent="0.25">
      <c r="B59" s="233" t="s">
        <v>396</v>
      </c>
      <c r="C59" s="67">
        <v>44484</v>
      </c>
      <c r="D59" s="191" t="s">
        <v>395</v>
      </c>
      <c r="E59" s="115">
        <v>200</v>
      </c>
      <c r="F59" s="125">
        <v>7</v>
      </c>
      <c r="G59" s="24"/>
      <c r="H59" s="93"/>
    </row>
    <row r="60" spans="2:8" ht="39.950000000000003" customHeight="1" x14ac:dyDescent="0.25">
      <c r="B60" s="233" t="s">
        <v>396</v>
      </c>
      <c r="C60" s="67">
        <v>44484</v>
      </c>
      <c r="D60" s="191" t="s">
        <v>384</v>
      </c>
      <c r="E60" s="115">
        <v>194</v>
      </c>
      <c r="F60" s="125">
        <v>7</v>
      </c>
      <c r="G60" s="24"/>
      <c r="H60" s="93"/>
    </row>
    <row r="61" spans="2:8" ht="39.950000000000003" customHeight="1" x14ac:dyDescent="0.25">
      <c r="B61" s="233" t="s">
        <v>396</v>
      </c>
      <c r="C61" s="67">
        <v>44484</v>
      </c>
      <c r="D61" s="191" t="s">
        <v>463</v>
      </c>
      <c r="E61" s="115">
        <v>130</v>
      </c>
      <c r="F61" s="125">
        <v>7</v>
      </c>
      <c r="G61" s="24"/>
      <c r="H61" s="93"/>
    </row>
    <row r="62" spans="2:8" ht="39.950000000000003" customHeight="1" x14ac:dyDescent="0.25">
      <c r="B62" s="233" t="s">
        <v>396</v>
      </c>
      <c r="C62" s="67">
        <v>44485</v>
      </c>
      <c r="D62" s="191" t="s">
        <v>431</v>
      </c>
      <c r="E62" s="115">
        <v>190</v>
      </c>
      <c r="F62" s="125">
        <v>7</v>
      </c>
      <c r="G62" s="24"/>
      <c r="H62" s="93"/>
    </row>
    <row r="63" spans="2:8" ht="39.950000000000003" customHeight="1" x14ac:dyDescent="0.25">
      <c r="B63" s="233" t="s">
        <v>396</v>
      </c>
      <c r="C63" s="67">
        <v>44485</v>
      </c>
      <c r="D63" s="191" t="s">
        <v>432</v>
      </c>
      <c r="E63" s="115">
        <v>87</v>
      </c>
      <c r="F63" s="125">
        <v>7</v>
      </c>
      <c r="G63" s="24"/>
      <c r="H63" s="93"/>
    </row>
    <row r="64" spans="2:8" ht="39.950000000000003" customHeight="1" x14ac:dyDescent="0.25">
      <c r="B64" s="233" t="s">
        <v>396</v>
      </c>
      <c r="C64" s="67">
        <v>44485</v>
      </c>
      <c r="D64" s="191" t="s">
        <v>433</v>
      </c>
      <c r="E64" s="115">
        <v>93</v>
      </c>
      <c r="F64" s="125">
        <v>7</v>
      </c>
      <c r="G64" s="24"/>
      <c r="H64" s="93"/>
    </row>
    <row r="65" spans="2:8" ht="39.950000000000003" customHeight="1" x14ac:dyDescent="0.25">
      <c r="B65" s="233" t="s">
        <v>396</v>
      </c>
      <c r="C65" s="67">
        <v>44485</v>
      </c>
      <c r="D65" s="191" t="s">
        <v>277</v>
      </c>
      <c r="E65" s="115">
        <v>340</v>
      </c>
      <c r="F65" s="125">
        <v>7</v>
      </c>
      <c r="G65" s="24"/>
      <c r="H65" s="93"/>
    </row>
    <row r="66" spans="2:8" ht="39.950000000000003" customHeight="1" x14ac:dyDescent="0.25">
      <c r="B66" s="233" t="s">
        <v>396</v>
      </c>
      <c r="C66" s="67">
        <v>44485</v>
      </c>
      <c r="D66" s="191" t="s">
        <v>395</v>
      </c>
      <c r="E66" s="115">
        <v>320</v>
      </c>
      <c r="F66" s="125">
        <v>7</v>
      </c>
      <c r="G66" s="24"/>
      <c r="H66" s="93"/>
    </row>
    <row r="67" spans="2:8" ht="39.950000000000003" customHeight="1" x14ac:dyDescent="0.25">
      <c r="B67" s="233" t="s">
        <v>436</v>
      </c>
      <c r="C67" s="67">
        <v>44487</v>
      </c>
      <c r="D67" s="191" t="s">
        <v>462</v>
      </c>
      <c r="E67" s="289">
        <v>172</v>
      </c>
      <c r="F67" s="125">
        <v>7</v>
      </c>
      <c r="G67" s="24"/>
      <c r="H67" s="93"/>
    </row>
    <row r="68" spans="2:8" ht="39.950000000000003" customHeight="1" x14ac:dyDescent="0.25">
      <c r="B68" s="233" t="s">
        <v>436</v>
      </c>
      <c r="C68" s="67">
        <v>44487</v>
      </c>
      <c r="D68" s="191" t="s">
        <v>502</v>
      </c>
      <c r="E68" s="289">
        <v>170</v>
      </c>
      <c r="F68" s="125">
        <v>7</v>
      </c>
      <c r="G68" s="24"/>
      <c r="H68" s="93"/>
    </row>
    <row r="69" spans="2:8" ht="39.950000000000003" customHeight="1" x14ac:dyDescent="0.25">
      <c r="B69" s="233" t="s">
        <v>436</v>
      </c>
      <c r="C69" s="235">
        <v>44487</v>
      </c>
      <c r="D69" s="191" t="s">
        <v>277</v>
      </c>
      <c r="E69" s="289">
        <v>400</v>
      </c>
      <c r="F69" s="125">
        <v>7</v>
      </c>
      <c r="G69" s="311"/>
      <c r="H69" s="93"/>
    </row>
    <row r="70" spans="2:8" ht="39.950000000000003" customHeight="1" x14ac:dyDescent="0.25">
      <c r="B70" s="233" t="s">
        <v>436</v>
      </c>
      <c r="C70" s="235">
        <v>44487</v>
      </c>
      <c r="D70" s="191" t="s">
        <v>334</v>
      </c>
      <c r="E70" s="289">
        <v>210</v>
      </c>
      <c r="F70" s="125">
        <v>7</v>
      </c>
      <c r="G70" s="311"/>
      <c r="H70" s="93"/>
    </row>
    <row r="71" spans="2:8" ht="39.950000000000003" customHeight="1" x14ac:dyDescent="0.25">
      <c r="B71" s="233" t="s">
        <v>436</v>
      </c>
      <c r="C71" s="235">
        <v>44489</v>
      </c>
      <c r="D71" s="191" t="s">
        <v>334</v>
      </c>
      <c r="E71" s="289">
        <v>156</v>
      </c>
      <c r="F71" s="125">
        <v>7</v>
      </c>
      <c r="G71" s="311"/>
      <c r="H71" s="93"/>
    </row>
    <row r="72" spans="2:8" ht="39.950000000000003" customHeight="1" x14ac:dyDescent="0.25">
      <c r="B72" s="233" t="s">
        <v>436</v>
      </c>
      <c r="C72" s="67">
        <v>44490</v>
      </c>
      <c r="D72" s="191" t="s">
        <v>127</v>
      </c>
      <c r="E72" s="289">
        <v>267</v>
      </c>
      <c r="F72" s="125">
        <v>7</v>
      </c>
      <c r="G72" s="311"/>
      <c r="H72" s="93"/>
    </row>
    <row r="73" spans="2:8" ht="39.950000000000003" customHeight="1" x14ac:dyDescent="0.25">
      <c r="B73" s="233" t="s">
        <v>436</v>
      </c>
      <c r="C73" s="67">
        <v>44490</v>
      </c>
      <c r="D73" s="191" t="s">
        <v>461</v>
      </c>
      <c r="E73" s="289">
        <v>373</v>
      </c>
      <c r="F73" s="125">
        <v>7</v>
      </c>
      <c r="G73" s="311"/>
      <c r="H73" s="93"/>
    </row>
    <row r="74" spans="2:8" ht="39.950000000000003" customHeight="1" x14ac:dyDescent="0.25">
      <c r="B74" s="233" t="s">
        <v>436</v>
      </c>
      <c r="C74" s="67">
        <v>44490</v>
      </c>
      <c r="D74" s="191" t="s">
        <v>395</v>
      </c>
      <c r="E74" s="115">
        <v>450</v>
      </c>
      <c r="F74" s="125">
        <v>7</v>
      </c>
      <c r="G74" s="311"/>
      <c r="H74" s="93"/>
    </row>
    <row r="75" spans="2:8" ht="39.950000000000003" customHeight="1" x14ac:dyDescent="0.25">
      <c r="B75" s="233" t="s">
        <v>436</v>
      </c>
      <c r="C75" s="67">
        <v>44491</v>
      </c>
      <c r="D75" s="191" t="s">
        <v>443</v>
      </c>
      <c r="E75" s="115">
        <v>75</v>
      </c>
      <c r="F75" s="125">
        <v>8</v>
      </c>
      <c r="G75" s="24"/>
      <c r="H75" s="93"/>
    </row>
    <row r="76" spans="2:8" ht="39.950000000000003" customHeight="1" x14ac:dyDescent="0.25">
      <c r="B76" s="233" t="s">
        <v>436</v>
      </c>
      <c r="C76" s="67">
        <v>44491</v>
      </c>
      <c r="D76" s="191" t="s">
        <v>438</v>
      </c>
      <c r="E76" s="115">
        <v>560</v>
      </c>
      <c r="F76" s="125">
        <v>8</v>
      </c>
      <c r="G76" s="24"/>
      <c r="H76" s="93"/>
    </row>
    <row r="77" spans="2:8" ht="39.950000000000003" customHeight="1" x14ac:dyDescent="0.25">
      <c r="B77" s="233" t="s">
        <v>436</v>
      </c>
      <c r="C77" s="67">
        <v>44491</v>
      </c>
      <c r="D77" s="191" t="s">
        <v>439</v>
      </c>
      <c r="E77" s="115">
        <v>148</v>
      </c>
      <c r="F77" s="125">
        <v>8</v>
      </c>
      <c r="G77" s="24"/>
      <c r="H77" s="93"/>
    </row>
    <row r="78" spans="2:8" ht="39.950000000000003" customHeight="1" x14ac:dyDescent="0.25">
      <c r="B78" s="233" t="s">
        <v>436</v>
      </c>
      <c r="C78" s="67">
        <v>44491</v>
      </c>
      <c r="D78" s="191" t="s">
        <v>273</v>
      </c>
      <c r="E78" s="115">
        <v>312</v>
      </c>
      <c r="F78" s="125">
        <v>8</v>
      </c>
      <c r="G78" s="24"/>
      <c r="H78" s="93"/>
    </row>
    <row r="79" spans="2:8" ht="39.950000000000003" customHeight="1" x14ac:dyDescent="0.25">
      <c r="B79" s="233" t="s">
        <v>436</v>
      </c>
      <c r="C79" s="67">
        <v>44491</v>
      </c>
      <c r="D79" s="191" t="s">
        <v>278</v>
      </c>
      <c r="E79" s="115">
        <v>85</v>
      </c>
      <c r="F79" s="125">
        <v>8</v>
      </c>
      <c r="G79" s="24"/>
      <c r="H79" s="93"/>
    </row>
    <row r="80" spans="2:8" ht="39.950000000000003" customHeight="1" x14ac:dyDescent="0.25">
      <c r="B80" s="233" t="s">
        <v>436</v>
      </c>
      <c r="C80" s="67">
        <v>44491</v>
      </c>
      <c r="D80" s="191" t="s">
        <v>274</v>
      </c>
      <c r="E80" s="115">
        <v>75</v>
      </c>
      <c r="F80" s="125">
        <v>8</v>
      </c>
      <c r="G80" s="24"/>
      <c r="H80" s="93"/>
    </row>
    <row r="81" spans="2:8" ht="39.950000000000003" customHeight="1" x14ac:dyDescent="0.25">
      <c r="B81" s="233" t="s">
        <v>436</v>
      </c>
      <c r="C81" s="67">
        <v>44491</v>
      </c>
      <c r="D81" s="191" t="s">
        <v>440</v>
      </c>
      <c r="E81" s="115">
        <v>182</v>
      </c>
      <c r="F81" s="125">
        <v>8</v>
      </c>
      <c r="G81" s="24"/>
      <c r="H81" s="93"/>
    </row>
    <row r="82" spans="2:8" ht="39.950000000000003" customHeight="1" x14ac:dyDescent="0.25">
      <c r="B82" s="233" t="s">
        <v>436</v>
      </c>
      <c r="C82" s="67">
        <v>44491</v>
      </c>
      <c r="D82" s="191" t="s">
        <v>237</v>
      </c>
      <c r="E82" s="289">
        <v>90</v>
      </c>
      <c r="F82" s="125">
        <v>8</v>
      </c>
      <c r="G82" s="24"/>
      <c r="H82" s="93"/>
    </row>
    <row r="83" spans="2:8" ht="39.950000000000003" customHeight="1" x14ac:dyDescent="0.25">
      <c r="B83" s="233" t="s">
        <v>436</v>
      </c>
      <c r="C83" s="67">
        <v>44491</v>
      </c>
      <c r="D83" s="191" t="s">
        <v>503</v>
      </c>
      <c r="E83" s="289">
        <v>65</v>
      </c>
      <c r="F83" s="125">
        <v>8</v>
      </c>
      <c r="G83" s="24"/>
      <c r="H83" s="93"/>
    </row>
    <row r="84" spans="2:8" ht="39.950000000000003" customHeight="1" x14ac:dyDescent="0.25">
      <c r="B84" s="233" t="s">
        <v>436</v>
      </c>
      <c r="C84" s="67">
        <v>44492</v>
      </c>
      <c r="D84" s="191" t="s">
        <v>441</v>
      </c>
      <c r="E84" s="115">
        <v>125</v>
      </c>
      <c r="F84" s="125">
        <v>8</v>
      </c>
      <c r="G84" s="24"/>
      <c r="H84" s="93"/>
    </row>
    <row r="85" spans="2:8" ht="39.950000000000003" customHeight="1" x14ac:dyDescent="0.25">
      <c r="B85" s="233" t="s">
        <v>436</v>
      </c>
      <c r="C85" s="67">
        <v>44492</v>
      </c>
      <c r="D85" s="191" t="s">
        <v>442</v>
      </c>
      <c r="E85" s="115">
        <v>82</v>
      </c>
      <c r="F85" s="125">
        <v>8</v>
      </c>
      <c r="G85" s="24"/>
      <c r="H85" s="93"/>
    </row>
    <row r="86" spans="2:8" ht="39.950000000000003" customHeight="1" x14ac:dyDescent="0.25">
      <c r="B86" s="233" t="s">
        <v>436</v>
      </c>
      <c r="C86" s="67">
        <v>44492</v>
      </c>
      <c r="D86" s="191" t="s">
        <v>434</v>
      </c>
      <c r="E86" s="115">
        <v>765</v>
      </c>
      <c r="F86" s="125">
        <v>8</v>
      </c>
      <c r="G86" s="24"/>
      <c r="H86" s="93"/>
    </row>
    <row r="87" spans="2:8" ht="39.950000000000003" customHeight="1" x14ac:dyDescent="0.25">
      <c r="B87" s="233" t="s">
        <v>436</v>
      </c>
      <c r="C87" s="67">
        <v>44492</v>
      </c>
      <c r="D87" s="191" t="s">
        <v>448</v>
      </c>
      <c r="E87" s="115">
        <v>70</v>
      </c>
      <c r="F87" s="125">
        <v>8</v>
      </c>
      <c r="G87" s="24"/>
      <c r="H87" s="93"/>
    </row>
    <row r="88" spans="2:8" ht="39.950000000000003" customHeight="1" x14ac:dyDescent="0.25">
      <c r="B88" s="233" t="s">
        <v>436</v>
      </c>
      <c r="C88" s="67">
        <v>44492</v>
      </c>
      <c r="D88" s="191" t="s">
        <v>451</v>
      </c>
      <c r="E88" s="115">
        <v>164</v>
      </c>
      <c r="F88" s="125">
        <v>8</v>
      </c>
      <c r="G88" s="24"/>
      <c r="H88" s="93"/>
    </row>
    <row r="89" spans="2:8" ht="39.950000000000003" customHeight="1" x14ac:dyDescent="0.25">
      <c r="B89" s="233" t="s">
        <v>436</v>
      </c>
      <c r="C89" s="67">
        <v>44492</v>
      </c>
      <c r="D89" s="191" t="s">
        <v>452</v>
      </c>
      <c r="E89" s="115">
        <v>190</v>
      </c>
      <c r="F89" s="125">
        <v>8</v>
      </c>
      <c r="G89" s="24"/>
      <c r="H89" s="93"/>
    </row>
    <row r="90" spans="2:8" ht="39.950000000000003" customHeight="1" x14ac:dyDescent="0.25">
      <c r="B90" s="233" t="s">
        <v>436</v>
      </c>
      <c r="C90" s="67">
        <v>44492</v>
      </c>
      <c r="D90" s="191" t="s">
        <v>453</v>
      </c>
      <c r="E90" s="115">
        <v>149</v>
      </c>
      <c r="F90" s="125">
        <v>8</v>
      </c>
      <c r="G90" s="24"/>
      <c r="H90" s="93"/>
    </row>
    <row r="91" spans="2:8" ht="39.950000000000003" customHeight="1" x14ac:dyDescent="0.25">
      <c r="B91" s="233" t="s">
        <v>436</v>
      </c>
      <c r="C91" s="67">
        <v>44492</v>
      </c>
      <c r="D91" s="191" t="s">
        <v>389</v>
      </c>
      <c r="E91" s="115">
        <v>653</v>
      </c>
      <c r="F91" s="125">
        <v>8</v>
      </c>
      <c r="G91" s="24"/>
      <c r="H91" s="93"/>
    </row>
    <row r="92" spans="2:8" ht="39.950000000000003" customHeight="1" x14ac:dyDescent="0.25">
      <c r="B92" s="233" t="s">
        <v>437</v>
      </c>
      <c r="C92" s="67">
        <v>44494</v>
      </c>
      <c r="D92" s="191" t="s">
        <v>435</v>
      </c>
      <c r="E92" s="115">
        <v>136</v>
      </c>
      <c r="F92" s="125">
        <v>8</v>
      </c>
      <c r="G92" s="24"/>
      <c r="H92" s="93"/>
    </row>
    <row r="93" spans="2:8" ht="39.950000000000003" customHeight="1" x14ac:dyDescent="0.25">
      <c r="B93" s="233" t="s">
        <v>437</v>
      </c>
      <c r="C93" s="67">
        <v>44494</v>
      </c>
      <c r="D93" s="191" t="s">
        <v>269</v>
      </c>
      <c r="E93" s="115">
        <v>202</v>
      </c>
      <c r="F93" s="125">
        <v>8</v>
      </c>
      <c r="G93" s="24"/>
      <c r="H93" s="93"/>
    </row>
    <row r="94" spans="2:8" ht="39.950000000000003" customHeight="1" x14ac:dyDescent="0.25">
      <c r="B94" s="233" t="s">
        <v>437</v>
      </c>
      <c r="C94" s="67">
        <v>44494</v>
      </c>
      <c r="D94" s="191" t="s">
        <v>270</v>
      </c>
      <c r="E94" s="115">
        <v>193</v>
      </c>
      <c r="F94" s="125">
        <v>8</v>
      </c>
      <c r="G94" s="24"/>
      <c r="H94" s="93"/>
    </row>
    <row r="95" spans="2:8" ht="39.950000000000003" customHeight="1" x14ac:dyDescent="0.25">
      <c r="B95" s="233" t="s">
        <v>437</v>
      </c>
      <c r="C95" s="67">
        <v>44494</v>
      </c>
      <c r="D95" s="191" t="s">
        <v>395</v>
      </c>
      <c r="E95" s="115">
        <v>180</v>
      </c>
      <c r="F95" s="125">
        <v>8</v>
      </c>
      <c r="G95" s="24"/>
      <c r="H95" s="93"/>
    </row>
    <row r="96" spans="2:8" ht="39.950000000000003" customHeight="1" x14ac:dyDescent="0.25">
      <c r="B96" s="233" t="s">
        <v>437</v>
      </c>
      <c r="C96" s="67">
        <v>44494</v>
      </c>
      <c r="D96" s="191" t="s">
        <v>328</v>
      </c>
      <c r="E96" s="115">
        <v>160</v>
      </c>
      <c r="F96" s="125">
        <v>8</v>
      </c>
      <c r="G96" s="24"/>
      <c r="H96" s="93"/>
    </row>
    <row r="97" spans="2:8" ht="39.950000000000003" customHeight="1" x14ac:dyDescent="0.25">
      <c r="B97" s="233" t="s">
        <v>437</v>
      </c>
      <c r="C97" s="67">
        <v>44494</v>
      </c>
      <c r="D97" s="191" t="s">
        <v>446</v>
      </c>
      <c r="E97" s="115">
        <v>42</v>
      </c>
      <c r="F97" s="125">
        <v>8</v>
      </c>
      <c r="G97" s="24"/>
      <c r="H97" s="93"/>
    </row>
    <row r="98" spans="2:8" ht="39.950000000000003" customHeight="1" x14ac:dyDescent="0.25">
      <c r="B98" s="233" t="s">
        <v>437</v>
      </c>
      <c r="C98" s="67">
        <v>44495</v>
      </c>
      <c r="D98" s="191" t="s">
        <v>328</v>
      </c>
      <c r="E98" s="115">
        <v>90</v>
      </c>
      <c r="F98" s="125">
        <v>8</v>
      </c>
      <c r="G98" s="24"/>
      <c r="H98" s="93"/>
    </row>
    <row r="99" spans="2:8" ht="39.950000000000003" customHeight="1" x14ac:dyDescent="0.25">
      <c r="B99" s="233" t="s">
        <v>437</v>
      </c>
      <c r="C99" s="67">
        <v>44495</v>
      </c>
      <c r="D99" s="191" t="s">
        <v>444</v>
      </c>
      <c r="E99" s="115">
        <v>100</v>
      </c>
      <c r="F99" s="125">
        <v>8</v>
      </c>
      <c r="G99" s="24"/>
      <c r="H99" s="93"/>
    </row>
    <row r="100" spans="2:8" ht="39.950000000000003" customHeight="1" x14ac:dyDescent="0.25">
      <c r="B100" s="233" t="s">
        <v>437</v>
      </c>
      <c r="C100" s="67">
        <v>44495</v>
      </c>
      <c r="D100" s="191" t="s">
        <v>273</v>
      </c>
      <c r="E100" s="115">
        <v>33</v>
      </c>
      <c r="F100" s="125">
        <v>8</v>
      </c>
      <c r="G100" s="24"/>
      <c r="H100" s="93"/>
    </row>
    <row r="101" spans="2:8" ht="39.950000000000003" customHeight="1" x14ac:dyDescent="0.25">
      <c r="B101" s="233" t="s">
        <v>437</v>
      </c>
      <c r="C101" s="67">
        <v>44495</v>
      </c>
      <c r="D101" s="191" t="s">
        <v>445</v>
      </c>
      <c r="E101" s="115">
        <v>128</v>
      </c>
      <c r="F101" s="125">
        <v>8</v>
      </c>
      <c r="G101" s="24"/>
      <c r="H101" s="93"/>
    </row>
    <row r="102" spans="2:8" ht="39.950000000000003" customHeight="1" x14ac:dyDescent="0.25">
      <c r="B102" s="233" t="s">
        <v>437</v>
      </c>
      <c r="C102" s="67">
        <v>44495</v>
      </c>
      <c r="D102" s="191" t="s">
        <v>447</v>
      </c>
      <c r="E102" s="115">
        <v>110</v>
      </c>
      <c r="F102" s="125">
        <v>8</v>
      </c>
      <c r="G102" s="24"/>
      <c r="H102" s="93"/>
    </row>
    <row r="103" spans="2:8" ht="39.950000000000003" customHeight="1" x14ac:dyDescent="0.25">
      <c r="B103" s="233" t="s">
        <v>437</v>
      </c>
      <c r="C103" s="67">
        <v>44495</v>
      </c>
      <c r="D103" s="191" t="s">
        <v>449</v>
      </c>
      <c r="E103" s="115">
        <v>39</v>
      </c>
      <c r="F103" s="125">
        <v>8</v>
      </c>
      <c r="G103" s="24"/>
      <c r="H103" s="93"/>
    </row>
    <row r="104" spans="2:8" ht="39.950000000000003" customHeight="1" x14ac:dyDescent="0.25">
      <c r="B104" s="233" t="s">
        <v>437</v>
      </c>
      <c r="C104" s="67">
        <v>44495</v>
      </c>
      <c r="D104" s="191" t="s">
        <v>395</v>
      </c>
      <c r="E104" s="115">
        <v>398</v>
      </c>
      <c r="F104" s="125">
        <v>8</v>
      </c>
      <c r="G104" s="24"/>
      <c r="H104" s="93"/>
    </row>
    <row r="105" spans="2:8" ht="39.950000000000003" customHeight="1" x14ac:dyDescent="0.25">
      <c r="B105" s="233" t="s">
        <v>437</v>
      </c>
      <c r="C105" s="67">
        <v>44496</v>
      </c>
      <c r="D105" s="191" t="s">
        <v>454</v>
      </c>
      <c r="E105" s="115">
        <v>219</v>
      </c>
      <c r="F105" s="125">
        <v>8</v>
      </c>
      <c r="G105" s="24"/>
      <c r="H105" s="93"/>
    </row>
    <row r="106" spans="2:8" ht="39.950000000000003" customHeight="1" x14ac:dyDescent="0.25">
      <c r="B106" s="233" t="s">
        <v>437</v>
      </c>
      <c r="C106" s="67">
        <v>44496</v>
      </c>
      <c r="D106" s="191" t="s">
        <v>450</v>
      </c>
      <c r="E106" s="115">
        <v>100</v>
      </c>
      <c r="F106" s="125">
        <v>8</v>
      </c>
      <c r="G106" s="24"/>
      <c r="H106" s="93"/>
    </row>
    <row r="107" spans="2:8" ht="39.950000000000003" customHeight="1" x14ac:dyDescent="0.25">
      <c r="B107" s="233" t="s">
        <v>437</v>
      </c>
      <c r="C107" s="67">
        <v>44496</v>
      </c>
      <c r="D107" s="191" t="s">
        <v>447</v>
      </c>
      <c r="E107" s="115">
        <v>64</v>
      </c>
      <c r="F107" s="125">
        <v>8</v>
      </c>
      <c r="G107" s="24"/>
      <c r="H107" s="93"/>
    </row>
    <row r="108" spans="2:8" ht="39.950000000000003" customHeight="1" x14ac:dyDescent="0.25">
      <c r="B108" s="233" t="s">
        <v>437</v>
      </c>
      <c r="C108" s="67">
        <v>44496</v>
      </c>
      <c r="D108" s="191" t="s">
        <v>395</v>
      </c>
      <c r="E108" s="115">
        <v>368</v>
      </c>
      <c r="F108" s="125">
        <v>8</v>
      </c>
      <c r="G108" s="24"/>
      <c r="H108" s="93"/>
    </row>
    <row r="109" spans="2:8" ht="39.950000000000003" customHeight="1" x14ac:dyDescent="0.25">
      <c r="B109" s="233" t="s">
        <v>437</v>
      </c>
      <c r="C109" s="67">
        <v>44497</v>
      </c>
      <c r="D109" s="191" t="s">
        <v>455</v>
      </c>
      <c r="E109" s="115">
        <v>289</v>
      </c>
      <c r="F109" s="125">
        <v>8</v>
      </c>
      <c r="G109" s="24"/>
      <c r="H109" s="93"/>
    </row>
    <row r="110" spans="2:8" ht="39.950000000000003" customHeight="1" x14ac:dyDescent="0.25">
      <c r="B110" s="233" t="s">
        <v>437</v>
      </c>
      <c r="C110" s="67">
        <v>44497</v>
      </c>
      <c r="D110" s="191" t="s">
        <v>456</v>
      </c>
      <c r="E110" s="115">
        <v>253</v>
      </c>
      <c r="F110" s="125">
        <v>8</v>
      </c>
      <c r="G110" s="24"/>
      <c r="H110" s="93"/>
    </row>
    <row r="111" spans="2:8" ht="39.950000000000003" customHeight="1" x14ac:dyDescent="0.25">
      <c r="B111" s="233" t="s">
        <v>437</v>
      </c>
      <c r="C111" s="235">
        <v>44497</v>
      </c>
      <c r="D111" s="191" t="s">
        <v>457</v>
      </c>
      <c r="E111" s="289">
        <v>306</v>
      </c>
      <c r="F111" s="125">
        <v>8</v>
      </c>
      <c r="G111" s="24"/>
      <c r="H111" s="93"/>
    </row>
    <row r="112" spans="2:8" ht="39.950000000000003" customHeight="1" x14ac:dyDescent="0.25">
      <c r="B112" s="233" t="s">
        <v>437</v>
      </c>
      <c r="C112" s="235">
        <v>44497</v>
      </c>
      <c r="D112" s="191" t="s">
        <v>458</v>
      </c>
      <c r="E112" s="289">
        <v>311</v>
      </c>
      <c r="F112" s="125">
        <v>8</v>
      </c>
      <c r="G112" s="24"/>
      <c r="H112" s="93"/>
    </row>
    <row r="113" spans="2:18" ht="39.950000000000003" customHeight="1" x14ac:dyDescent="0.25">
      <c r="B113" s="233" t="s">
        <v>437</v>
      </c>
      <c r="C113" s="67">
        <v>44497</v>
      </c>
      <c r="D113" s="191" t="s">
        <v>459</v>
      </c>
      <c r="E113" s="115">
        <v>458</v>
      </c>
      <c r="F113" s="125">
        <v>8</v>
      </c>
      <c r="G113" s="24"/>
      <c r="H113" s="93"/>
    </row>
    <row r="114" spans="2:18" ht="39.950000000000003" customHeight="1" x14ac:dyDescent="0.25">
      <c r="B114" s="233" t="s">
        <v>437</v>
      </c>
      <c r="C114" s="67">
        <v>44497</v>
      </c>
      <c r="D114" s="191" t="s">
        <v>138</v>
      </c>
      <c r="E114" s="289">
        <v>261</v>
      </c>
      <c r="F114" s="125">
        <v>8</v>
      </c>
      <c r="G114" s="24"/>
      <c r="H114" s="93"/>
    </row>
    <row r="115" spans="2:18" ht="39.950000000000003" customHeight="1" x14ac:dyDescent="0.25">
      <c r="B115" s="233" t="s">
        <v>437</v>
      </c>
      <c r="C115" s="67">
        <v>44497</v>
      </c>
      <c r="D115" s="191" t="s">
        <v>395</v>
      </c>
      <c r="E115" s="289">
        <v>390</v>
      </c>
      <c r="F115" s="125">
        <v>8</v>
      </c>
      <c r="G115" s="24"/>
      <c r="H115" s="93"/>
    </row>
    <row r="116" spans="2:18" ht="39.950000000000003" customHeight="1" x14ac:dyDescent="0.25">
      <c r="B116" s="233" t="s">
        <v>437</v>
      </c>
      <c r="C116" s="67">
        <v>44498</v>
      </c>
      <c r="D116" s="191" t="s">
        <v>459</v>
      </c>
      <c r="E116" s="289">
        <v>210</v>
      </c>
      <c r="F116" s="125">
        <v>8</v>
      </c>
      <c r="G116" s="24"/>
      <c r="H116" s="93"/>
    </row>
    <row r="117" spans="2:18" ht="39.950000000000003" customHeight="1" x14ac:dyDescent="0.25">
      <c r="B117" s="233" t="s">
        <v>437</v>
      </c>
      <c r="C117" s="67">
        <v>44498</v>
      </c>
      <c r="D117" s="191" t="s">
        <v>455</v>
      </c>
      <c r="E117" s="289">
        <v>420</v>
      </c>
      <c r="F117" s="125">
        <v>8</v>
      </c>
      <c r="G117" s="24"/>
      <c r="H117" s="93"/>
    </row>
    <row r="118" spans="2:18" ht="39.950000000000003" customHeight="1" x14ac:dyDescent="0.25">
      <c r="B118" s="233" t="s">
        <v>437</v>
      </c>
      <c r="C118" s="67">
        <v>44499</v>
      </c>
      <c r="D118" s="191" t="s">
        <v>504</v>
      </c>
      <c r="E118" s="289">
        <v>84</v>
      </c>
      <c r="F118" s="125">
        <v>8</v>
      </c>
      <c r="G118" s="24"/>
      <c r="H118" s="93"/>
    </row>
    <row r="119" spans="2:18" ht="39.950000000000003" customHeight="1" x14ac:dyDescent="0.25">
      <c r="B119" s="233" t="s">
        <v>437</v>
      </c>
      <c r="C119" s="67">
        <v>44499</v>
      </c>
      <c r="D119" s="191" t="s">
        <v>395</v>
      </c>
      <c r="E119" s="289">
        <v>345</v>
      </c>
      <c r="F119" s="125">
        <v>8</v>
      </c>
      <c r="G119" s="24"/>
      <c r="H119" s="93"/>
    </row>
    <row r="120" spans="2:18" ht="39.950000000000003" customHeight="1" x14ac:dyDescent="0.25">
      <c r="B120" s="233" t="s">
        <v>437</v>
      </c>
      <c r="C120" s="67">
        <v>44499</v>
      </c>
      <c r="D120" s="191" t="s">
        <v>459</v>
      </c>
      <c r="E120" s="289">
        <v>120</v>
      </c>
      <c r="F120" s="125">
        <v>8</v>
      </c>
      <c r="G120" s="24"/>
      <c r="H120" s="93"/>
    </row>
    <row r="121" spans="2:18" ht="39.950000000000003" customHeight="1" thickBot="1" x14ac:dyDescent="0.3">
      <c r="B121" s="233" t="s">
        <v>437</v>
      </c>
      <c r="C121" s="67">
        <v>44499</v>
      </c>
      <c r="D121" s="191" t="s">
        <v>455</v>
      </c>
      <c r="E121" s="289">
        <v>550</v>
      </c>
      <c r="F121" s="125">
        <v>8</v>
      </c>
      <c r="G121" s="24"/>
      <c r="H121" s="93"/>
    </row>
    <row r="122" spans="2:18" ht="29.25" customHeight="1" thickBot="1" x14ac:dyDescent="0.3">
      <c r="B122" s="310"/>
      <c r="C122" s="69"/>
      <c r="D122" s="71" t="s">
        <v>173</v>
      </c>
      <c r="E122" s="51">
        <f>ROUND(SUM(E8:E121)/1000,2)</f>
        <v>22.93</v>
      </c>
      <c r="F122" s="51"/>
      <c r="G122" s="70"/>
      <c r="H122" s="192">
        <v>7</v>
      </c>
      <c r="I122" s="193" t="s">
        <v>209</v>
      </c>
      <c r="J122" s="194"/>
      <c r="K122" s="194"/>
      <c r="L122" s="194"/>
      <c r="M122" s="194"/>
      <c r="N122" s="194"/>
      <c r="O122" s="196"/>
      <c r="P122" s="196"/>
      <c r="Q122" s="196"/>
      <c r="R122" s="196"/>
    </row>
    <row r="123" spans="2:18" ht="29.25" customHeight="1" x14ac:dyDescent="0.25">
      <c r="B123" s="20" t="s">
        <v>170</v>
      </c>
      <c r="H123" s="192" t="e">
        <f>#REF!/H122</f>
        <v>#REF!</v>
      </c>
      <c r="I123" s="193" t="s">
        <v>210</v>
      </c>
      <c r="J123" s="194"/>
      <c r="K123" s="194"/>
      <c r="L123" s="194"/>
      <c r="M123" s="194"/>
      <c r="N123" s="194"/>
      <c r="O123" s="196"/>
      <c r="P123" s="196"/>
      <c r="Q123" s="196"/>
      <c r="R123" s="196"/>
    </row>
    <row r="124" spans="2:18" ht="29.25" customHeight="1" x14ac:dyDescent="0.25">
      <c r="E124" s="93"/>
      <c r="F124" s="160"/>
      <c r="G124" s="160"/>
      <c r="H124" s="192">
        <v>18</v>
      </c>
      <c r="I124" s="195" t="s">
        <v>213</v>
      </c>
      <c r="J124" s="194"/>
      <c r="K124" s="194"/>
      <c r="L124" s="194"/>
      <c r="M124" s="194"/>
      <c r="N124" s="194"/>
      <c r="O124" s="196"/>
      <c r="P124" s="196"/>
      <c r="Q124" s="196"/>
      <c r="R124" s="196"/>
    </row>
    <row r="125" spans="2:18" ht="29.25" customHeight="1" x14ac:dyDescent="0.25">
      <c r="E125" s="204"/>
      <c r="H125" s="192">
        <f>H124/30</f>
        <v>0.6</v>
      </c>
      <c r="I125" s="192" t="s">
        <v>211</v>
      </c>
      <c r="J125" s="194"/>
      <c r="K125" s="194"/>
      <c r="L125" s="194"/>
      <c r="M125" s="194"/>
      <c r="N125" s="194"/>
      <c r="O125" s="196"/>
      <c r="P125" s="196"/>
      <c r="Q125" s="196"/>
      <c r="R125" s="196"/>
    </row>
    <row r="126" spans="2:18" ht="29.25" customHeight="1" x14ac:dyDescent="0.25">
      <c r="H126" s="192" t="e">
        <f>H123*H125</f>
        <v>#REF!</v>
      </c>
      <c r="I126" s="195" t="s">
        <v>212</v>
      </c>
      <c r="J126" s="194"/>
      <c r="K126" s="194"/>
      <c r="L126" s="194"/>
      <c r="M126" s="194"/>
      <c r="N126" s="194"/>
      <c r="O126" s="196"/>
      <c r="P126" s="196"/>
      <c r="Q126" s="196"/>
      <c r="R126" s="196"/>
    </row>
    <row r="127" spans="2:18" ht="29.25" customHeight="1" x14ac:dyDescent="0.25">
      <c r="H127" s="192">
        <v>6</v>
      </c>
      <c r="I127" s="193" t="s">
        <v>214</v>
      </c>
      <c r="J127" s="194"/>
      <c r="K127" s="194"/>
      <c r="L127" s="194"/>
      <c r="M127" s="194"/>
      <c r="N127" s="194"/>
      <c r="O127" s="196"/>
      <c r="P127" s="196"/>
      <c r="Q127" s="196"/>
      <c r="R127" s="196"/>
    </row>
    <row r="128" spans="2:18" ht="29.25" customHeight="1" x14ac:dyDescent="0.25">
      <c r="H128" s="192" t="e">
        <f>H127*H126</f>
        <v>#REF!</v>
      </c>
      <c r="I128" s="193" t="s">
        <v>215</v>
      </c>
      <c r="J128" s="194"/>
      <c r="K128" s="194"/>
      <c r="L128" s="194"/>
      <c r="M128" s="194"/>
      <c r="N128" s="194"/>
      <c r="O128" s="196"/>
      <c r="P128" s="196"/>
      <c r="Q128" s="196"/>
      <c r="R128" s="196"/>
    </row>
    <row r="129" spans="8:18" ht="29.25" customHeight="1" x14ac:dyDescent="0.25">
      <c r="H129" s="192"/>
      <c r="I129" s="193" t="s">
        <v>217</v>
      </c>
      <c r="J129" s="194"/>
      <c r="K129" s="194"/>
      <c r="L129" s="194"/>
      <c r="M129" s="194"/>
      <c r="N129" s="194"/>
      <c r="O129" s="196"/>
      <c r="P129" s="196"/>
      <c r="Q129" s="196"/>
      <c r="R129" s="196"/>
    </row>
    <row r="130" spans="8:18" ht="29.25" customHeight="1" x14ac:dyDescent="0.25">
      <c r="H130" s="194"/>
      <c r="I130" s="194"/>
      <c r="J130" s="194"/>
      <c r="K130" s="194"/>
      <c r="L130" s="194"/>
      <c r="M130" s="194"/>
      <c r="N130" s="194"/>
      <c r="O130" s="196"/>
      <c r="P130" s="196"/>
      <c r="Q130" s="196"/>
      <c r="R130" s="196"/>
    </row>
    <row r="131" spans="8:18" ht="29.25" customHeight="1" x14ac:dyDescent="0.25">
      <c r="H131" s="194"/>
      <c r="I131" s="194"/>
      <c r="J131" s="194"/>
      <c r="K131" s="194"/>
      <c r="L131" s="194"/>
      <c r="M131" s="194"/>
      <c r="N131" s="194"/>
      <c r="O131" s="196"/>
      <c r="P131" s="196"/>
      <c r="Q131" s="196"/>
      <c r="R131" s="196"/>
    </row>
    <row r="132" spans="8:18" ht="34.5" customHeight="1" x14ac:dyDescent="0.25">
      <c r="H132" s="194"/>
      <c r="I132" s="194"/>
      <c r="J132" s="194"/>
      <c r="K132" s="194"/>
      <c r="L132" s="194"/>
      <c r="M132" s="194"/>
      <c r="N132" s="194"/>
      <c r="O132" s="196"/>
      <c r="P132" s="196"/>
      <c r="Q132" s="196"/>
      <c r="R132" s="196"/>
    </row>
    <row r="133" spans="8:18" ht="34.5" customHeight="1" x14ac:dyDescent="0.25">
      <c r="H133" s="194"/>
      <c r="I133" s="194"/>
      <c r="J133" s="194"/>
      <c r="K133" s="194"/>
      <c r="L133" s="194"/>
      <c r="M133" s="194"/>
      <c r="N133" s="194"/>
      <c r="O133" s="196"/>
      <c r="P133" s="196"/>
      <c r="Q133" s="196"/>
      <c r="R133" s="196"/>
    </row>
    <row r="134" spans="8:18" ht="34.5" customHeight="1" x14ac:dyDescent="0.25">
      <c r="H134" s="194"/>
      <c r="I134" s="194"/>
      <c r="J134" s="194"/>
      <c r="K134" s="194"/>
      <c r="L134" s="194"/>
      <c r="M134" s="194"/>
      <c r="N134" s="194"/>
      <c r="O134" s="196"/>
      <c r="P134" s="196"/>
      <c r="Q134" s="196"/>
      <c r="R134" s="196"/>
    </row>
    <row r="135" spans="8:18" ht="34.5" customHeight="1" x14ac:dyDescent="0.25">
      <c r="H135" s="196"/>
      <c r="I135" s="196"/>
      <c r="J135" s="196"/>
      <c r="K135" s="196"/>
      <c r="L135" s="196"/>
      <c r="M135" s="196"/>
      <c r="N135" s="196"/>
      <c r="O135" s="196"/>
      <c r="P135" s="196"/>
      <c r="Q135" s="196"/>
      <c r="R135" s="196"/>
    </row>
    <row r="136" spans="8:18" ht="34.5" customHeight="1" x14ac:dyDescent="0.25">
      <c r="H136" s="196"/>
      <c r="I136" s="196"/>
      <c r="J136" s="196"/>
      <c r="K136" s="196"/>
      <c r="L136" s="196"/>
      <c r="M136" s="196"/>
      <c r="N136" s="196"/>
      <c r="O136" s="196"/>
      <c r="P136" s="196"/>
      <c r="Q136" s="196"/>
      <c r="R136" s="196"/>
    </row>
    <row r="137" spans="8:18" ht="34.5" customHeight="1" x14ac:dyDescent="0.25">
      <c r="H137" s="196"/>
      <c r="I137" s="196"/>
      <c r="J137" s="196"/>
      <c r="K137" s="196"/>
      <c r="L137" s="196"/>
      <c r="M137" s="196"/>
      <c r="N137" s="196"/>
      <c r="O137" s="196"/>
      <c r="P137" s="196"/>
      <c r="Q137" s="196"/>
      <c r="R137" s="196"/>
    </row>
    <row r="138" spans="8:18" ht="34.5" customHeight="1" x14ac:dyDescent="0.25">
      <c r="H138" s="196"/>
      <c r="I138" s="196"/>
      <c r="J138" s="196"/>
      <c r="K138" s="196"/>
      <c r="L138" s="196"/>
      <c r="M138" s="196"/>
      <c r="N138" s="196"/>
      <c r="O138" s="196"/>
      <c r="P138" s="196"/>
      <c r="Q138" s="196"/>
      <c r="R138" s="196"/>
    </row>
    <row r="139" spans="8:18" ht="34.5" customHeight="1" x14ac:dyDescent="0.25">
      <c r="H139" s="196"/>
      <c r="I139" s="196"/>
      <c r="J139" s="196"/>
      <c r="K139" s="196"/>
      <c r="L139" s="196"/>
      <c r="M139" s="196"/>
      <c r="N139" s="196"/>
      <c r="O139" s="196"/>
      <c r="P139" s="196"/>
      <c r="Q139" s="196"/>
      <c r="R139" s="196"/>
    </row>
    <row r="140" spans="8:18" ht="34.5" customHeight="1" x14ac:dyDescent="0.25">
      <c r="H140" s="196"/>
      <c r="I140" s="196"/>
      <c r="J140" s="196"/>
      <c r="K140" s="196"/>
      <c r="L140" s="196"/>
      <c r="M140" s="196"/>
      <c r="N140" s="196"/>
      <c r="O140" s="196"/>
      <c r="P140" s="196"/>
      <c r="Q140" s="196"/>
      <c r="R140" s="196"/>
    </row>
    <row r="141" spans="8:18" ht="34.5" customHeight="1" x14ac:dyDescent="0.25">
      <c r="H141" s="196"/>
      <c r="I141" s="196"/>
      <c r="J141" s="196"/>
      <c r="K141" s="196"/>
      <c r="L141" s="196"/>
      <c r="M141" s="196"/>
      <c r="N141" s="196"/>
      <c r="O141" s="196"/>
      <c r="P141" s="196"/>
      <c r="Q141" s="196"/>
      <c r="R141" s="196"/>
    </row>
    <row r="142" spans="8:18" ht="34.5" customHeight="1" x14ac:dyDescent="0.25">
      <c r="H142" s="196"/>
      <c r="I142" s="196"/>
      <c r="J142" s="196"/>
      <c r="K142" s="196"/>
      <c r="L142" s="196"/>
      <c r="M142" s="196"/>
      <c r="N142" s="196"/>
      <c r="O142" s="196"/>
      <c r="P142" s="196"/>
      <c r="Q142" s="196"/>
      <c r="R142" s="196"/>
    </row>
    <row r="143" spans="8:18" ht="34.5" customHeight="1" x14ac:dyDescent="0.25">
      <c r="H143" s="196"/>
      <c r="I143" s="196"/>
      <c r="J143" s="196"/>
      <c r="K143" s="196"/>
      <c r="L143" s="196"/>
      <c r="M143" s="196"/>
      <c r="N143" s="196"/>
      <c r="O143" s="196"/>
      <c r="P143" s="196"/>
      <c r="Q143" s="196"/>
      <c r="R143" s="196"/>
    </row>
    <row r="144" spans="8:18" ht="34.5" customHeight="1" x14ac:dyDescent="0.25">
      <c r="H144" s="196"/>
      <c r="I144" s="196"/>
      <c r="J144" s="196"/>
      <c r="K144" s="196"/>
      <c r="L144" s="196"/>
      <c r="M144" s="196"/>
      <c r="N144" s="196"/>
      <c r="O144" s="196"/>
      <c r="P144" s="196"/>
      <c r="Q144" s="196"/>
      <c r="R144" s="196"/>
    </row>
    <row r="145" spans="8:18" ht="34.5" customHeight="1" x14ac:dyDescent="0.25">
      <c r="H145" s="196"/>
      <c r="I145" s="196"/>
      <c r="J145" s="196"/>
      <c r="K145" s="196"/>
      <c r="L145" s="196"/>
      <c r="M145" s="196"/>
      <c r="N145" s="196"/>
      <c r="O145" s="196"/>
      <c r="P145" s="196"/>
      <c r="Q145" s="196"/>
      <c r="R145" s="196"/>
    </row>
    <row r="146" spans="8:18" ht="34.5" customHeight="1" x14ac:dyDescent="0.25">
      <c r="H146" s="196"/>
      <c r="I146" s="196"/>
      <c r="J146" s="196"/>
      <c r="K146" s="196"/>
      <c r="L146" s="196"/>
      <c r="M146" s="196"/>
      <c r="N146" s="196"/>
      <c r="O146" s="196"/>
      <c r="P146" s="196"/>
      <c r="Q146" s="196"/>
      <c r="R146" s="196"/>
    </row>
    <row r="147" spans="8:18" ht="34.5" customHeight="1" x14ac:dyDescent="0.25">
      <c r="H147" s="196"/>
      <c r="I147" s="196"/>
      <c r="J147" s="196"/>
      <c r="K147" s="196"/>
      <c r="L147" s="196"/>
      <c r="M147" s="196"/>
      <c r="N147" s="196"/>
      <c r="O147" s="196"/>
      <c r="P147" s="196"/>
      <c r="Q147" s="196"/>
      <c r="R147" s="196"/>
    </row>
    <row r="148" spans="8:18" ht="34.5" customHeight="1" x14ac:dyDescent="0.25">
      <c r="H148" s="196"/>
      <c r="I148" s="196"/>
      <c r="J148" s="196"/>
      <c r="K148" s="196"/>
      <c r="L148" s="196"/>
      <c r="M148" s="196"/>
      <c r="N148" s="196"/>
      <c r="O148" s="196"/>
      <c r="P148" s="196"/>
      <c r="Q148" s="196"/>
      <c r="R148" s="196"/>
    </row>
    <row r="149" spans="8:18" ht="34.5" customHeight="1" x14ac:dyDescent="0.25">
      <c r="H149" s="196"/>
      <c r="I149" s="196"/>
      <c r="J149" s="196"/>
      <c r="K149" s="196"/>
      <c r="L149" s="196"/>
      <c r="M149" s="196"/>
      <c r="N149" s="196"/>
      <c r="O149" s="196"/>
      <c r="P149" s="196"/>
      <c r="Q149" s="196"/>
      <c r="R149" s="196"/>
    </row>
    <row r="150" spans="8:18" ht="34.5" customHeight="1" x14ac:dyDescent="0.25">
      <c r="H150" s="196"/>
      <c r="I150" s="196"/>
      <c r="J150" s="196"/>
      <c r="K150" s="196"/>
      <c r="L150" s="196"/>
      <c r="M150" s="196"/>
      <c r="N150" s="196"/>
      <c r="O150" s="196"/>
      <c r="P150" s="196"/>
      <c r="Q150" s="196"/>
      <c r="R150" s="196"/>
    </row>
    <row r="151" spans="8:18" ht="34.5" customHeight="1" x14ac:dyDescent="0.25">
      <c r="H151" s="196"/>
      <c r="I151" s="196"/>
      <c r="J151" s="196"/>
      <c r="K151" s="196"/>
      <c r="L151" s="196"/>
      <c r="M151" s="196"/>
      <c r="N151" s="196"/>
      <c r="O151" s="196"/>
      <c r="P151" s="196"/>
      <c r="Q151" s="196"/>
      <c r="R151" s="196"/>
    </row>
    <row r="152" spans="8:18" ht="34.5" customHeight="1" x14ac:dyDescent="0.25">
      <c r="H152" s="196"/>
      <c r="I152" s="196"/>
      <c r="J152" s="196"/>
      <c r="K152" s="196"/>
      <c r="L152" s="196"/>
      <c r="M152" s="196"/>
      <c r="N152" s="196"/>
      <c r="O152" s="196"/>
      <c r="P152" s="196"/>
      <c r="Q152" s="196"/>
      <c r="R152" s="196"/>
    </row>
    <row r="153" spans="8:18" ht="34.5" customHeight="1" x14ac:dyDescent="0.25">
      <c r="H153" s="196"/>
      <c r="I153" s="196"/>
      <c r="J153" s="196"/>
      <c r="K153" s="196"/>
      <c r="L153" s="196"/>
      <c r="M153" s="196"/>
      <c r="N153" s="196"/>
      <c r="O153" s="196"/>
      <c r="P153" s="196"/>
      <c r="Q153" s="196"/>
      <c r="R153" s="196"/>
    </row>
    <row r="154" spans="8:18" ht="34.5" customHeight="1" x14ac:dyDescent="0.25">
      <c r="H154" s="196"/>
      <c r="I154" s="196"/>
      <c r="J154" s="196"/>
      <c r="K154" s="196"/>
      <c r="L154" s="196"/>
      <c r="M154" s="196"/>
      <c r="N154" s="196"/>
      <c r="O154" s="196"/>
      <c r="P154" s="196"/>
      <c r="Q154" s="196"/>
      <c r="R154" s="196"/>
    </row>
    <row r="155" spans="8:18" ht="34.5" customHeight="1" x14ac:dyDescent="0.25">
      <c r="H155" s="196"/>
      <c r="I155" s="196"/>
      <c r="J155" s="196"/>
      <c r="K155" s="196"/>
      <c r="L155" s="196"/>
      <c r="M155" s="196"/>
      <c r="N155" s="196"/>
      <c r="O155" s="196"/>
      <c r="P155" s="196"/>
      <c r="Q155" s="196"/>
      <c r="R155" s="196"/>
    </row>
    <row r="156" spans="8:18" ht="34.5" customHeight="1" x14ac:dyDescent="0.25">
      <c r="H156" s="196"/>
      <c r="I156" s="196"/>
      <c r="J156" s="196"/>
      <c r="K156" s="196"/>
      <c r="L156" s="196"/>
      <c r="M156" s="196"/>
      <c r="N156" s="196"/>
      <c r="O156" s="196"/>
      <c r="P156" s="196"/>
      <c r="Q156" s="196"/>
      <c r="R156" s="196"/>
    </row>
    <row r="157" spans="8:18" ht="34.5" customHeight="1" x14ac:dyDescent="0.25">
      <c r="H157" s="196"/>
      <c r="I157" s="196"/>
      <c r="J157" s="196"/>
      <c r="K157" s="196"/>
      <c r="L157" s="196"/>
      <c r="M157" s="196"/>
      <c r="N157" s="196"/>
      <c r="O157" s="196"/>
      <c r="P157" s="196"/>
      <c r="Q157" s="196"/>
      <c r="R157" s="196"/>
    </row>
    <row r="158" spans="8:18" ht="34.5" customHeight="1" x14ac:dyDescent="0.25">
      <c r="H158" s="196"/>
      <c r="I158" s="196"/>
      <c r="J158" s="196"/>
      <c r="K158" s="196"/>
      <c r="L158" s="196"/>
      <c r="M158" s="196"/>
      <c r="N158" s="196"/>
      <c r="O158" s="196"/>
      <c r="P158" s="196"/>
      <c r="Q158" s="196"/>
      <c r="R158" s="196"/>
    </row>
    <row r="159" spans="8:18" ht="34.5" customHeight="1" x14ac:dyDescent="0.25">
      <c r="H159" s="196"/>
      <c r="I159" s="196"/>
      <c r="J159" s="196"/>
      <c r="K159" s="196"/>
      <c r="L159" s="196"/>
      <c r="M159" s="196"/>
      <c r="N159" s="196"/>
      <c r="O159" s="196"/>
      <c r="P159" s="196"/>
      <c r="Q159" s="196"/>
      <c r="R159" s="196"/>
    </row>
    <row r="160" spans="8:18" ht="34.5" customHeight="1" x14ac:dyDescent="0.25"/>
    <row r="161" ht="34.5" customHeight="1" x14ac:dyDescent="0.25"/>
    <row r="162" ht="34.5" customHeight="1" x14ac:dyDescent="0.25"/>
    <row r="163" ht="34.5" customHeight="1" x14ac:dyDescent="0.25"/>
    <row r="164" ht="34.5" customHeight="1" x14ac:dyDescent="0.25"/>
    <row r="165" ht="34.5" customHeight="1" x14ac:dyDescent="0.25"/>
    <row r="166" ht="34.5" customHeight="1" x14ac:dyDescent="0.25"/>
    <row r="167" ht="34.5" customHeight="1" x14ac:dyDescent="0.25"/>
    <row r="168" ht="34.5" customHeight="1" x14ac:dyDescent="0.25"/>
    <row r="169" ht="34.5" customHeight="1" x14ac:dyDescent="0.25"/>
    <row r="170" ht="34.5" customHeight="1" x14ac:dyDescent="0.25"/>
    <row r="171" ht="34.5" customHeight="1" x14ac:dyDescent="0.25"/>
    <row r="172" ht="34.5" customHeight="1" x14ac:dyDescent="0.25"/>
    <row r="173" ht="34.5" customHeight="1" x14ac:dyDescent="0.25"/>
    <row r="174" ht="34.5" customHeight="1" x14ac:dyDescent="0.25"/>
    <row r="175" ht="34.5" customHeight="1" x14ac:dyDescent="0.25"/>
    <row r="176" ht="34.5" customHeight="1" x14ac:dyDescent="0.25"/>
    <row r="177" ht="34.5" customHeight="1" x14ac:dyDescent="0.25"/>
    <row r="178" ht="34.5" customHeight="1" x14ac:dyDescent="0.25"/>
    <row r="179" ht="34.5" customHeight="1" x14ac:dyDescent="0.25"/>
    <row r="180" ht="34.5" customHeight="1" x14ac:dyDescent="0.25"/>
    <row r="181" ht="34.5" customHeight="1" x14ac:dyDescent="0.25"/>
    <row r="182" ht="34.5" customHeight="1" x14ac:dyDescent="0.25"/>
    <row r="183" ht="34.5" customHeight="1" x14ac:dyDescent="0.25"/>
    <row r="184" ht="34.5" customHeight="1" x14ac:dyDescent="0.25"/>
    <row r="185" ht="34.5" customHeight="1" x14ac:dyDescent="0.25"/>
    <row r="186" ht="34.5" customHeight="1" x14ac:dyDescent="0.25"/>
    <row r="187" ht="34.5" customHeight="1" x14ac:dyDescent="0.25"/>
    <row r="188" ht="34.5" customHeight="1" x14ac:dyDescent="0.25"/>
    <row r="189" ht="34.5" customHeight="1" x14ac:dyDescent="0.25"/>
    <row r="190" ht="34.5" customHeight="1" x14ac:dyDescent="0.25"/>
    <row r="191" ht="34.5" customHeight="1" x14ac:dyDescent="0.25"/>
    <row r="192" ht="34.5" customHeight="1" x14ac:dyDescent="0.25"/>
    <row r="193" ht="34.5" customHeight="1" x14ac:dyDescent="0.25"/>
    <row r="194" ht="34.5" customHeight="1" x14ac:dyDescent="0.25"/>
    <row r="195" ht="34.5" customHeight="1" x14ac:dyDescent="0.25"/>
    <row r="196" ht="34.5" customHeight="1" x14ac:dyDescent="0.25"/>
    <row r="197" ht="34.5" customHeight="1" x14ac:dyDescent="0.25"/>
    <row r="198" ht="34.5" customHeight="1" x14ac:dyDescent="0.25"/>
    <row r="199" ht="34.5" customHeight="1" x14ac:dyDescent="0.25"/>
    <row r="200" ht="34.5" customHeight="1" x14ac:dyDescent="0.25"/>
    <row r="201" ht="34.5" customHeight="1" x14ac:dyDescent="0.25"/>
    <row r="202" ht="34.5" customHeight="1" x14ac:dyDescent="0.25"/>
    <row r="203" ht="34.5" customHeight="1" x14ac:dyDescent="0.25"/>
    <row r="204" ht="34.5" customHeight="1" x14ac:dyDescent="0.25"/>
    <row r="205" ht="34.5" customHeight="1" x14ac:dyDescent="0.25"/>
    <row r="206" ht="34.5" customHeight="1" x14ac:dyDescent="0.25"/>
    <row r="207" ht="34.5" customHeight="1" x14ac:dyDescent="0.25"/>
    <row r="208" ht="34.5" customHeight="1" x14ac:dyDescent="0.25"/>
    <row r="209" ht="34.5" customHeight="1" x14ac:dyDescent="0.25"/>
    <row r="210" ht="34.5" customHeight="1" x14ac:dyDescent="0.25"/>
    <row r="211" ht="34.5" customHeight="1" x14ac:dyDescent="0.25"/>
    <row r="212" ht="34.5" customHeight="1" x14ac:dyDescent="0.25"/>
    <row r="213" ht="34.5" customHeight="1" x14ac:dyDescent="0.25"/>
    <row r="214" ht="34.5" customHeight="1" x14ac:dyDescent="0.25"/>
    <row r="215" ht="34.5" customHeight="1" x14ac:dyDescent="0.25"/>
    <row r="216" ht="34.5" customHeight="1" x14ac:dyDescent="0.25"/>
    <row r="217" ht="34.5" customHeight="1" x14ac:dyDescent="0.25"/>
    <row r="218" ht="34.5" customHeight="1" x14ac:dyDescent="0.25"/>
    <row r="219" ht="34.5" customHeight="1" x14ac:dyDescent="0.25"/>
    <row r="220" ht="34.5" customHeight="1" x14ac:dyDescent="0.25"/>
    <row r="221" ht="34.5" customHeight="1" x14ac:dyDescent="0.25"/>
    <row r="222" ht="34.5" customHeight="1" x14ac:dyDescent="0.25"/>
    <row r="223" ht="34.5" customHeight="1" x14ac:dyDescent="0.25"/>
    <row r="224" ht="34.5" customHeight="1" x14ac:dyDescent="0.25"/>
    <row r="225" ht="34.5" customHeight="1" x14ac:dyDescent="0.25"/>
    <row r="226" ht="34.5" customHeight="1" x14ac:dyDescent="0.25"/>
    <row r="227" ht="34.5" customHeight="1" x14ac:dyDescent="0.25"/>
    <row r="228" ht="34.5" customHeight="1" x14ac:dyDescent="0.25"/>
    <row r="229" ht="34.5" customHeight="1" x14ac:dyDescent="0.25"/>
    <row r="230" ht="34.5" customHeight="1" x14ac:dyDescent="0.25"/>
    <row r="231" ht="34.5" customHeight="1" x14ac:dyDescent="0.25"/>
    <row r="232" ht="34.5" customHeight="1" x14ac:dyDescent="0.25"/>
    <row r="233" ht="34.5" customHeight="1" x14ac:dyDescent="0.25"/>
    <row r="234" ht="34.5" customHeight="1" x14ac:dyDescent="0.25"/>
    <row r="235" ht="34.5" customHeight="1" x14ac:dyDescent="0.25"/>
    <row r="236" ht="34.5" customHeight="1" x14ac:dyDescent="0.25"/>
    <row r="237" ht="34.5" customHeight="1" x14ac:dyDescent="0.25"/>
    <row r="238" ht="34.5" customHeight="1" x14ac:dyDescent="0.25"/>
    <row r="239" ht="34.5" customHeight="1" x14ac:dyDescent="0.25"/>
    <row r="240" ht="34.5" customHeight="1" x14ac:dyDescent="0.25"/>
    <row r="241" ht="34.5" customHeight="1" x14ac:dyDescent="0.25"/>
    <row r="242" ht="34.5" customHeight="1" x14ac:dyDescent="0.25"/>
    <row r="243" ht="34.5" customHeight="1" x14ac:dyDescent="0.25"/>
    <row r="244" ht="34.5" customHeight="1" x14ac:dyDescent="0.25"/>
    <row r="245" ht="34.5" customHeight="1" x14ac:dyDescent="0.25"/>
    <row r="246" ht="34.5" customHeight="1" x14ac:dyDescent="0.25"/>
    <row r="247" ht="34.5" customHeight="1" x14ac:dyDescent="0.25"/>
    <row r="248" ht="34.5" customHeight="1" x14ac:dyDescent="0.25"/>
    <row r="249" ht="34.5" customHeight="1" x14ac:dyDescent="0.25"/>
    <row r="250" ht="34.5" customHeight="1" x14ac:dyDescent="0.25"/>
    <row r="251" ht="34.5" customHeight="1" x14ac:dyDescent="0.25"/>
    <row r="252" ht="34.5" customHeight="1" x14ac:dyDescent="0.25"/>
    <row r="253" ht="34.5" customHeight="1" x14ac:dyDescent="0.25"/>
    <row r="254" ht="34.5" customHeight="1" x14ac:dyDescent="0.25"/>
    <row r="255" ht="34.5" customHeight="1" x14ac:dyDescent="0.25"/>
    <row r="256" ht="34.5" customHeight="1" x14ac:dyDescent="0.25"/>
  </sheetData>
  <autoFilter ref="B7:G129" xr:uid="{83A10E38-E09A-4375-A4FC-250A4E890A61}"/>
  <mergeCells count="2">
    <mergeCell ref="B2:G5"/>
    <mergeCell ref="B6:G6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6" fitToHeight="0" orientation="portrait" r:id="rId1"/>
  <headerFooter>
    <oddFooter>&amp;CVia Ambiental Engenharia e Serviços S/A&amp;RPágina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S114"/>
  <sheetViews>
    <sheetView zoomScale="80" zoomScaleNormal="80" workbookViewId="0">
      <pane xSplit="1" ySplit="7" topLeftCell="B95" activePane="bottomRight" state="frozen"/>
      <selection pane="topRight" activeCell="B1" sqref="B1"/>
      <selection pane="bottomLeft" activeCell="A8" sqref="A8"/>
      <selection pane="bottomRight" activeCell="E100" sqref="E100"/>
    </sheetView>
  </sheetViews>
  <sheetFormatPr defaultColWidth="9.140625" defaultRowHeight="15" x14ac:dyDescent="0.25"/>
  <cols>
    <col min="1" max="1" width="4.42578125" style="15" customWidth="1"/>
    <col min="2" max="3" width="23.85546875" style="15" customWidth="1"/>
    <col min="4" max="4" width="50.42578125" style="15" customWidth="1"/>
    <col min="5" max="6" width="31.5703125" style="15" customWidth="1"/>
    <col min="7" max="7" width="48.5703125" style="15" customWidth="1"/>
    <col min="8" max="8" width="15.5703125" style="15" customWidth="1"/>
    <col min="9" max="10" width="9.7109375" style="15" customWidth="1"/>
    <col min="11" max="16384" width="9.140625" style="15"/>
  </cols>
  <sheetData>
    <row r="1" spans="2:7" ht="15.75" thickBot="1" x14ac:dyDescent="0.3"/>
    <row r="2" spans="2:7" ht="27" customHeight="1" x14ac:dyDescent="0.25">
      <c r="B2" s="405" t="s">
        <v>168</v>
      </c>
      <c r="C2" s="406"/>
      <c r="D2" s="407"/>
      <c r="E2" s="407"/>
      <c r="F2" s="408"/>
      <c r="G2" s="409"/>
    </row>
    <row r="3" spans="2:7" ht="15" customHeight="1" x14ac:dyDescent="0.25">
      <c r="B3" s="410"/>
      <c r="C3" s="411"/>
      <c r="D3" s="412"/>
      <c r="E3" s="412"/>
      <c r="F3" s="413"/>
      <c r="G3" s="414"/>
    </row>
    <row r="4" spans="2:7" ht="15" customHeight="1" x14ac:dyDescent="0.25">
      <c r="B4" s="410"/>
      <c r="C4" s="411"/>
      <c r="D4" s="412"/>
      <c r="E4" s="412"/>
      <c r="F4" s="413"/>
      <c r="G4" s="414"/>
    </row>
    <row r="5" spans="2:7" ht="15" customHeight="1" thickBot="1" x14ac:dyDescent="0.3">
      <c r="B5" s="415"/>
      <c r="C5" s="416"/>
      <c r="D5" s="417"/>
      <c r="E5" s="417"/>
      <c r="F5" s="418"/>
      <c r="G5" s="419"/>
    </row>
    <row r="6" spans="2:7" ht="28.5" customHeight="1" thickBot="1" x14ac:dyDescent="0.3">
      <c r="B6" s="420" t="s">
        <v>403</v>
      </c>
      <c r="C6" s="421"/>
      <c r="D6" s="422"/>
      <c r="E6" s="422"/>
      <c r="F6" s="423"/>
      <c r="G6" s="424"/>
    </row>
    <row r="7" spans="2:7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04" t="s">
        <v>206</v>
      </c>
      <c r="G7" s="105" t="s">
        <v>19</v>
      </c>
    </row>
    <row r="8" spans="2:7" ht="39.950000000000003" customHeight="1" x14ac:dyDescent="0.25">
      <c r="B8" s="233" t="s">
        <v>383</v>
      </c>
      <c r="C8" s="166">
        <v>44470</v>
      </c>
      <c r="D8" s="279" t="s">
        <v>407</v>
      </c>
      <c r="E8" s="85">
        <v>97</v>
      </c>
      <c r="F8" s="125">
        <v>2</v>
      </c>
      <c r="G8" s="72"/>
    </row>
    <row r="9" spans="2:7" ht="39.950000000000003" customHeight="1" x14ac:dyDescent="0.25">
      <c r="B9" s="233" t="s">
        <v>383</v>
      </c>
      <c r="C9" s="67">
        <v>44470</v>
      </c>
      <c r="D9" s="191" t="s">
        <v>408</v>
      </c>
      <c r="E9" s="115">
        <v>244</v>
      </c>
      <c r="F9" s="125">
        <v>2</v>
      </c>
      <c r="G9" s="22"/>
    </row>
    <row r="10" spans="2:7" ht="39.950000000000003" customHeight="1" x14ac:dyDescent="0.25">
      <c r="B10" s="233" t="s">
        <v>383</v>
      </c>
      <c r="C10" s="66">
        <v>44470</v>
      </c>
      <c r="D10" s="191" t="s">
        <v>409</v>
      </c>
      <c r="E10" s="115">
        <v>140</v>
      </c>
      <c r="F10" s="125">
        <v>2</v>
      </c>
      <c r="G10" s="22"/>
    </row>
    <row r="11" spans="2:7" ht="39.950000000000003" customHeight="1" x14ac:dyDescent="0.25">
      <c r="B11" s="233" t="s">
        <v>383</v>
      </c>
      <c r="C11" s="66">
        <v>44470</v>
      </c>
      <c r="D11" s="191" t="s">
        <v>410</v>
      </c>
      <c r="E11" s="115">
        <v>130</v>
      </c>
      <c r="F11" s="125">
        <v>2</v>
      </c>
      <c r="G11" s="22"/>
    </row>
    <row r="12" spans="2:7" ht="39.950000000000003" customHeight="1" x14ac:dyDescent="0.25">
      <c r="B12" s="233" t="s">
        <v>383</v>
      </c>
      <c r="C12" s="67">
        <v>44470</v>
      </c>
      <c r="D12" s="191" t="s">
        <v>411</v>
      </c>
      <c r="E12" s="115">
        <v>130</v>
      </c>
      <c r="F12" s="125">
        <v>2</v>
      </c>
      <c r="G12" s="22"/>
    </row>
    <row r="13" spans="2:7" ht="39.950000000000003" customHeight="1" x14ac:dyDescent="0.25">
      <c r="B13" s="233" t="s">
        <v>383</v>
      </c>
      <c r="C13" s="66">
        <v>44471</v>
      </c>
      <c r="D13" s="191" t="s">
        <v>418</v>
      </c>
      <c r="E13" s="115">
        <v>124</v>
      </c>
      <c r="F13" s="125">
        <v>2</v>
      </c>
      <c r="G13" s="22"/>
    </row>
    <row r="14" spans="2:7" ht="39.950000000000003" customHeight="1" x14ac:dyDescent="0.25">
      <c r="B14" s="233" t="s">
        <v>419</v>
      </c>
      <c r="C14" s="66">
        <v>44474</v>
      </c>
      <c r="D14" s="191" t="s">
        <v>220</v>
      </c>
      <c r="E14" s="115">
        <v>290</v>
      </c>
      <c r="F14" s="125">
        <v>2</v>
      </c>
      <c r="G14" s="22"/>
    </row>
    <row r="15" spans="2:7" ht="39.950000000000003" customHeight="1" x14ac:dyDescent="0.25">
      <c r="B15" s="233" t="s">
        <v>419</v>
      </c>
      <c r="C15" s="234">
        <v>44475</v>
      </c>
      <c r="D15" s="191" t="s">
        <v>154</v>
      </c>
      <c r="E15" s="289">
        <v>245</v>
      </c>
      <c r="F15" s="125">
        <v>2</v>
      </c>
      <c r="G15" s="22"/>
    </row>
    <row r="16" spans="2:7" ht="39.950000000000003" customHeight="1" x14ac:dyDescent="0.25">
      <c r="B16" s="233" t="s">
        <v>419</v>
      </c>
      <c r="C16" s="234">
        <v>44475</v>
      </c>
      <c r="D16" s="191" t="s">
        <v>220</v>
      </c>
      <c r="E16" s="289">
        <v>28</v>
      </c>
      <c r="F16" s="125">
        <v>2</v>
      </c>
      <c r="G16" s="22"/>
    </row>
    <row r="17" spans="2:7" ht="39.950000000000003" customHeight="1" x14ac:dyDescent="0.25">
      <c r="B17" s="233" t="s">
        <v>419</v>
      </c>
      <c r="C17" s="234">
        <v>44475</v>
      </c>
      <c r="D17" s="191" t="s">
        <v>465</v>
      </c>
      <c r="E17" s="289">
        <v>400</v>
      </c>
      <c r="F17" s="125">
        <v>2</v>
      </c>
      <c r="G17" s="22"/>
    </row>
    <row r="18" spans="2:7" ht="39.950000000000003" customHeight="1" x14ac:dyDescent="0.25">
      <c r="B18" s="233" t="s">
        <v>419</v>
      </c>
      <c r="C18" s="234">
        <v>44475</v>
      </c>
      <c r="D18" s="191" t="s">
        <v>395</v>
      </c>
      <c r="E18" s="289">
        <v>555</v>
      </c>
      <c r="F18" s="125">
        <v>2</v>
      </c>
      <c r="G18" s="22"/>
    </row>
    <row r="19" spans="2:7" ht="39.950000000000003" customHeight="1" x14ac:dyDescent="0.25">
      <c r="B19" s="233" t="s">
        <v>419</v>
      </c>
      <c r="C19" s="235">
        <v>44476</v>
      </c>
      <c r="D19" s="191" t="s">
        <v>465</v>
      </c>
      <c r="E19" s="289">
        <v>300</v>
      </c>
      <c r="F19" s="125">
        <v>2</v>
      </c>
      <c r="G19" s="22"/>
    </row>
    <row r="20" spans="2:7" ht="39.950000000000003" customHeight="1" x14ac:dyDescent="0.25">
      <c r="B20" s="233" t="s">
        <v>419</v>
      </c>
      <c r="C20" s="235">
        <v>44476</v>
      </c>
      <c r="D20" s="191" t="s">
        <v>466</v>
      </c>
      <c r="E20" s="289">
        <v>200</v>
      </c>
      <c r="F20" s="125">
        <v>2</v>
      </c>
      <c r="G20" s="22"/>
    </row>
    <row r="21" spans="2:7" ht="39.950000000000003" customHeight="1" x14ac:dyDescent="0.25">
      <c r="B21" s="233" t="s">
        <v>419</v>
      </c>
      <c r="C21" s="235">
        <v>44476</v>
      </c>
      <c r="D21" s="191" t="s">
        <v>467</v>
      </c>
      <c r="E21" s="289">
        <v>324</v>
      </c>
      <c r="F21" s="125">
        <v>2</v>
      </c>
      <c r="G21" s="22"/>
    </row>
    <row r="22" spans="2:7" ht="39.950000000000003" customHeight="1" x14ac:dyDescent="0.25">
      <c r="B22" s="233" t="s">
        <v>419</v>
      </c>
      <c r="C22" s="235">
        <v>44476</v>
      </c>
      <c r="D22" s="191" t="s">
        <v>473</v>
      </c>
      <c r="E22" s="289">
        <v>206</v>
      </c>
      <c r="F22" s="125">
        <v>2</v>
      </c>
      <c r="G22" s="22"/>
    </row>
    <row r="23" spans="2:7" ht="39.950000000000003" customHeight="1" x14ac:dyDescent="0.25">
      <c r="B23" s="233" t="s">
        <v>419</v>
      </c>
      <c r="C23" s="235">
        <v>44477</v>
      </c>
      <c r="D23" s="191" t="s">
        <v>506</v>
      </c>
      <c r="E23" s="289">
        <v>160</v>
      </c>
      <c r="F23" s="125">
        <v>2</v>
      </c>
      <c r="G23" s="22"/>
    </row>
    <row r="24" spans="2:7" ht="39.950000000000003" customHeight="1" x14ac:dyDescent="0.25">
      <c r="B24" s="233" t="s">
        <v>419</v>
      </c>
      <c r="C24" s="235">
        <v>44477</v>
      </c>
      <c r="D24" s="191" t="s">
        <v>466</v>
      </c>
      <c r="E24" s="289">
        <v>122</v>
      </c>
      <c r="F24" s="125">
        <v>2</v>
      </c>
      <c r="G24" s="22"/>
    </row>
    <row r="25" spans="2:7" ht="39.950000000000003" customHeight="1" x14ac:dyDescent="0.25">
      <c r="B25" s="233" t="s">
        <v>419</v>
      </c>
      <c r="C25" s="235">
        <v>44477</v>
      </c>
      <c r="D25" s="191" t="s">
        <v>426</v>
      </c>
      <c r="E25" s="289">
        <v>58</v>
      </c>
      <c r="F25" s="125">
        <v>2</v>
      </c>
      <c r="G25" s="22"/>
    </row>
    <row r="26" spans="2:7" ht="39.950000000000003" customHeight="1" x14ac:dyDescent="0.25">
      <c r="B26" s="233" t="s">
        <v>419</v>
      </c>
      <c r="C26" s="235">
        <v>44478</v>
      </c>
      <c r="D26" s="191" t="s">
        <v>507</v>
      </c>
      <c r="E26" s="289">
        <v>494</v>
      </c>
      <c r="F26" s="125">
        <v>2</v>
      </c>
      <c r="G26" s="22"/>
    </row>
    <row r="27" spans="2:7" ht="39.950000000000003" customHeight="1" x14ac:dyDescent="0.25">
      <c r="B27" s="233" t="s">
        <v>419</v>
      </c>
      <c r="C27" s="235">
        <v>44478</v>
      </c>
      <c r="D27" s="191" t="s">
        <v>395</v>
      </c>
      <c r="E27" s="289">
        <v>616</v>
      </c>
      <c r="F27" s="125">
        <v>2</v>
      </c>
      <c r="G27" s="22"/>
    </row>
    <row r="28" spans="2:7" ht="39.950000000000003" customHeight="1" x14ac:dyDescent="0.25">
      <c r="B28" s="233" t="s">
        <v>396</v>
      </c>
      <c r="C28" s="235">
        <v>44480</v>
      </c>
      <c r="D28" s="191" t="s">
        <v>428</v>
      </c>
      <c r="E28" s="289">
        <v>117</v>
      </c>
      <c r="F28" s="125">
        <v>2</v>
      </c>
      <c r="G28" s="22"/>
    </row>
    <row r="29" spans="2:7" ht="39.950000000000003" customHeight="1" x14ac:dyDescent="0.25">
      <c r="B29" s="233" t="s">
        <v>396</v>
      </c>
      <c r="C29" s="235">
        <v>44480</v>
      </c>
      <c r="D29" s="191" t="s">
        <v>508</v>
      </c>
      <c r="E29" s="289">
        <v>314</v>
      </c>
      <c r="F29" s="125">
        <v>2</v>
      </c>
      <c r="G29" s="22"/>
    </row>
    <row r="30" spans="2:7" ht="39.950000000000003" customHeight="1" x14ac:dyDescent="0.25">
      <c r="B30" s="233" t="s">
        <v>396</v>
      </c>
      <c r="C30" s="235">
        <v>44482</v>
      </c>
      <c r="D30" s="191" t="s">
        <v>429</v>
      </c>
      <c r="E30" s="289">
        <v>67</v>
      </c>
      <c r="F30" s="125">
        <v>2</v>
      </c>
      <c r="G30" s="22"/>
    </row>
    <row r="31" spans="2:7" ht="39.950000000000003" customHeight="1" x14ac:dyDescent="0.25">
      <c r="B31" s="233" t="s">
        <v>396</v>
      </c>
      <c r="C31" s="235">
        <v>44482</v>
      </c>
      <c r="D31" s="191" t="s">
        <v>395</v>
      </c>
      <c r="E31" s="289">
        <v>464</v>
      </c>
      <c r="F31" s="125">
        <v>2</v>
      </c>
      <c r="G31" s="22"/>
    </row>
    <row r="32" spans="2:7" ht="39.950000000000003" customHeight="1" x14ac:dyDescent="0.25">
      <c r="B32" s="233" t="s">
        <v>396</v>
      </c>
      <c r="C32" s="235">
        <v>44482</v>
      </c>
      <c r="D32" s="191" t="s">
        <v>374</v>
      </c>
      <c r="E32" s="289">
        <v>349</v>
      </c>
      <c r="F32" s="125">
        <v>2</v>
      </c>
      <c r="G32" s="22"/>
    </row>
    <row r="33" spans="2:7" ht="39.950000000000003" customHeight="1" x14ac:dyDescent="0.25">
      <c r="B33" s="233" t="s">
        <v>396</v>
      </c>
      <c r="C33" s="235">
        <v>44482</v>
      </c>
      <c r="D33" s="191" t="s">
        <v>464</v>
      </c>
      <c r="E33" s="289">
        <v>281</v>
      </c>
      <c r="F33" s="125">
        <v>2</v>
      </c>
      <c r="G33" s="22"/>
    </row>
    <row r="34" spans="2:7" ht="39.950000000000003" customHeight="1" x14ac:dyDescent="0.25">
      <c r="B34" s="233" t="s">
        <v>396</v>
      </c>
      <c r="C34" s="235">
        <v>44482</v>
      </c>
      <c r="D34" s="191" t="s">
        <v>508</v>
      </c>
      <c r="E34" s="289">
        <v>300</v>
      </c>
      <c r="F34" s="125">
        <v>2</v>
      </c>
      <c r="G34" s="22"/>
    </row>
    <row r="35" spans="2:7" ht="39.950000000000003" customHeight="1" x14ac:dyDescent="0.25">
      <c r="B35" s="233" t="s">
        <v>396</v>
      </c>
      <c r="C35" s="235">
        <v>44483</v>
      </c>
      <c r="D35" s="191" t="s">
        <v>395</v>
      </c>
      <c r="E35" s="289">
        <v>506</v>
      </c>
      <c r="F35" s="125">
        <v>2</v>
      </c>
      <c r="G35" s="22"/>
    </row>
    <row r="36" spans="2:7" ht="39.950000000000003" customHeight="1" x14ac:dyDescent="0.25">
      <c r="B36" s="233" t="s">
        <v>396</v>
      </c>
      <c r="C36" s="235">
        <v>44483</v>
      </c>
      <c r="D36" s="191" t="s">
        <v>460</v>
      </c>
      <c r="E36" s="289">
        <v>527</v>
      </c>
      <c r="F36" s="125">
        <v>2</v>
      </c>
      <c r="G36" s="22"/>
    </row>
    <row r="37" spans="2:7" ht="39.950000000000003" customHeight="1" x14ac:dyDescent="0.25">
      <c r="B37" s="233" t="s">
        <v>396</v>
      </c>
      <c r="C37" s="235">
        <v>44483</v>
      </c>
      <c r="D37" s="191" t="s">
        <v>414</v>
      </c>
      <c r="E37" s="289">
        <v>95</v>
      </c>
      <c r="F37" s="125">
        <v>2</v>
      </c>
      <c r="G37" s="22"/>
    </row>
    <row r="38" spans="2:7" ht="39.950000000000003" customHeight="1" x14ac:dyDescent="0.25">
      <c r="B38" s="233" t="s">
        <v>396</v>
      </c>
      <c r="C38" s="235">
        <v>44483</v>
      </c>
      <c r="D38" s="191" t="s">
        <v>501</v>
      </c>
      <c r="E38" s="289">
        <v>220</v>
      </c>
      <c r="F38" s="125">
        <v>2</v>
      </c>
      <c r="G38" s="22"/>
    </row>
    <row r="39" spans="2:7" ht="39.950000000000003" customHeight="1" x14ac:dyDescent="0.25">
      <c r="B39" s="233" t="s">
        <v>396</v>
      </c>
      <c r="C39" s="235">
        <v>44483</v>
      </c>
      <c r="D39" s="191" t="s">
        <v>412</v>
      </c>
      <c r="E39" s="289">
        <v>171</v>
      </c>
      <c r="F39" s="125">
        <v>2</v>
      </c>
      <c r="G39" s="22"/>
    </row>
    <row r="40" spans="2:7" ht="39.950000000000003" customHeight="1" x14ac:dyDescent="0.25">
      <c r="B40" s="233" t="s">
        <v>396</v>
      </c>
      <c r="C40" s="235">
        <v>44483</v>
      </c>
      <c r="D40" s="191" t="s">
        <v>413</v>
      </c>
      <c r="E40" s="289">
        <v>43</v>
      </c>
      <c r="F40" s="125">
        <v>2</v>
      </c>
      <c r="G40" s="22"/>
    </row>
    <row r="41" spans="2:7" ht="39.950000000000003" customHeight="1" x14ac:dyDescent="0.25">
      <c r="B41" s="233" t="s">
        <v>396</v>
      </c>
      <c r="C41" s="235">
        <v>44483</v>
      </c>
      <c r="D41" s="191" t="s">
        <v>416</v>
      </c>
      <c r="E41" s="289">
        <v>33</v>
      </c>
      <c r="F41" s="125">
        <v>2</v>
      </c>
      <c r="G41" s="22"/>
    </row>
    <row r="42" spans="2:7" ht="39.950000000000003" customHeight="1" x14ac:dyDescent="0.25">
      <c r="B42" s="233" t="s">
        <v>396</v>
      </c>
      <c r="C42" s="235">
        <v>44484</v>
      </c>
      <c r="D42" s="191" t="s">
        <v>420</v>
      </c>
      <c r="E42" s="289">
        <v>437</v>
      </c>
      <c r="F42" s="125">
        <v>2</v>
      </c>
      <c r="G42" s="22"/>
    </row>
    <row r="43" spans="2:7" ht="39.950000000000003" customHeight="1" x14ac:dyDescent="0.25">
      <c r="B43" s="233" t="s">
        <v>396</v>
      </c>
      <c r="C43" s="235">
        <v>44484</v>
      </c>
      <c r="D43" s="191" t="s">
        <v>395</v>
      </c>
      <c r="E43" s="289">
        <v>426</v>
      </c>
      <c r="F43" s="125">
        <v>2</v>
      </c>
      <c r="G43" s="22"/>
    </row>
    <row r="44" spans="2:7" ht="39.950000000000003" customHeight="1" x14ac:dyDescent="0.25">
      <c r="B44" s="233" t="s">
        <v>396</v>
      </c>
      <c r="C44" s="235">
        <v>44484</v>
      </c>
      <c r="D44" s="191" t="s">
        <v>421</v>
      </c>
      <c r="E44" s="289">
        <v>142</v>
      </c>
      <c r="F44" s="125">
        <v>2</v>
      </c>
      <c r="G44" s="22"/>
    </row>
    <row r="45" spans="2:7" ht="39.950000000000003" customHeight="1" x14ac:dyDescent="0.25">
      <c r="B45" s="233" t="s">
        <v>396</v>
      </c>
      <c r="C45" s="235">
        <v>44484</v>
      </c>
      <c r="D45" s="191" t="s">
        <v>384</v>
      </c>
      <c r="E45" s="289">
        <v>194</v>
      </c>
      <c r="F45" s="125">
        <v>2</v>
      </c>
      <c r="G45" s="22"/>
    </row>
    <row r="46" spans="2:7" ht="39.950000000000003" customHeight="1" x14ac:dyDescent="0.25">
      <c r="B46" s="233" t="s">
        <v>396</v>
      </c>
      <c r="C46" s="235">
        <v>44484</v>
      </c>
      <c r="D46" s="191" t="s">
        <v>423</v>
      </c>
      <c r="E46" s="289">
        <v>78</v>
      </c>
      <c r="F46" s="125">
        <v>2</v>
      </c>
      <c r="G46" s="22"/>
    </row>
    <row r="47" spans="2:7" ht="39.950000000000003" customHeight="1" x14ac:dyDescent="0.25">
      <c r="B47" s="233" t="s">
        <v>396</v>
      </c>
      <c r="C47" s="235">
        <v>44484</v>
      </c>
      <c r="D47" s="191" t="s">
        <v>463</v>
      </c>
      <c r="E47" s="289">
        <v>130</v>
      </c>
      <c r="F47" s="125">
        <v>2</v>
      </c>
      <c r="G47" s="22"/>
    </row>
    <row r="48" spans="2:7" ht="39.950000000000003" customHeight="1" x14ac:dyDescent="0.25">
      <c r="B48" s="233" t="s">
        <v>396</v>
      </c>
      <c r="C48" s="235">
        <v>44484</v>
      </c>
      <c r="D48" s="191" t="s">
        <v>422</v>
      </c>
      <c r="E48" s="289">
        <v>81</v>
      </c>
      <c r="F48" s="125">
        <v>2</v>
      </c>
      <c r="G48" s="22"/>
    </row>
    <row r="49" spans="2:7" ht="39.950000000000003" customHeight="1" x14ac:dyDescent="0.25">
      <c r="B49" s="233" t="s">
        <v>396</v>
      </c>
      <c r="C49" s="235">
        <v>44485</v>
      </c>
      <c r="D49" s="191" t="s">
        <v>417</v>
      </c>
      <c r="E49" s="289">
        <v>116</v>
      </c>
      <c r="F49" s="125">
        <v>2</v>
      </c>
      <c r="G49" s="22"/>
    </row>
    <row r="50" spans="2:7" ht="39.950000000000003" customHeight="1" x14ac:dyDescent="0.25">
      <c r="B50" s="233" t="s">
        <v>396</v>
      </c>
      <c r="C50" s="235">
        <v>44485</v>
      </c>
      <c r="D50" s="191" t="s">
        <v>433</v>
      </c>
      <c r="E50" s="289">
        <v>80</v>
      </c>
      <c r="F50" s="125">
        <v>2</v>
      </c>
      <c r="G50" s="22"/>
    </row>
    <row r="51" spans="2:7" ht="39.950000000000003" customHeight="1" x14ac:dyDescent="0.25">
      <c r="B51" s="233" t="s">
        <v>396</v>
      </c>
      <c r="C51" s="235">
        <v>44485</v>
      </c>
      <c r="D51" s="191" t="s">
        <v>395</v>
      </c>
      <c r="E51" s="289">
        <v>544</v>
      </c>
      <c r="F51" s="125">
        <v>2</v>
      </c>
      <c r="G51" s="22"/>
    </row>
    <row r="52" spans="2:7" ht="39.950000000000003" customHeight="1" x14ac:dyDescent="0.25">
      <c r="B52" s="233" t="s">
        <v>396</v>
      </c>
      <c r="C52" s="235">
        <v>44485</v>
      </c>
      <c r="D52" s="191" t="s">
        <v>153</v>
      </c>
      <c r="E52" s="289">
        <v>285</v>
      </c>
      <c r="F52" s="125">
        <v>2</v>
      </c>
      <c r="G52" s="22"/>
    </row>
    <row r="53" spans="2:7" ht="39.950000000000003" customHeight="1" x14ac:dyDescent="0.25">
      <c r="B53" s="233" t="s">
        <v>396</v>
      </c>
      <c r="C53" s="235">
        <v>44485</v>
      </c>
      <c r="D53" s="191" t="s">
        <v>415</v>
      </c>
      <c r="E53" s="289">
        <v>145</v>
      </c>
      <c r="F53" s="125">
        <v>2</v>
      </c>
      <c r="G53" s="22"/>
    </row>
    <row r="54" spans="2:7" ht="39.950000000000003" customHeight="1" x14ac:dyDescent="0.25">
      <c r="B54" s="233" t="s">
        <v>436</v>
      </c>
      <c r="C54" s="235">
        <v>44487</v>
      </c>
      <c r="D54" s="191" t="s">
        <v>148</v>
      </c>
      <c r="E54" s="289">
        <v>163</v>
      </c>
      <c r="F54" s="125">
        <v>2</v>
      </c>
      <c r="G54" s="22"/>
    </row>
    <row r="55" spans="2:7" ht="39.950000000000003" customHeight="1" x14ac:dyDescent="0.25">
      <c r="B55" s="233" t="s">
        <v>436</v>
      </c>
      <c r="C55" s="235">
        <v>44487</v>
      </c>
      <c r="D55" s="191" t="s">
        <v>143</v>
      </c>
      <c r="E55" s="289">
        <v>475</v>
      </c>
      <c r="F55" s="125">
        <v>2</v>
      </c>
      <c r="G55" s="22"/>
    </row>
    <row r="56" spans="2:7" ht="39.950000000000003" customHeight="1" x14ac:dyDescent="0.25">
      <c r="B56" s="233" t="s">
        <v>436</v>
      </c>
      <c r="C56" s="235">
        <v>44487</v>
      </c>
      <c r="D56" s="191" t="s">
        <v>462</v>
      </c>
      <c r="E56" s="289">
        <v>230</v>
      </c>
      <c r="F56" s="125">
        <v>2</v>
      </c>
      <c r="G56" s="22"/>
    </row>
    <row r="57" spans="2:7" ht="39.950000000000003" customHeight="1" x14ac:dyDescent="0.25">
      <c r="B57" s="233" t="s">
        <v>436</v>
      </c>
      <c r="C57" s="235">
        <v>44487</v>
      </c>
      <c r="D57" s="191" t="s">
        <v>424</v>
      </c>
      <c r="E57" s="289">
        <v>87</v>
      </c>
      <c r="F57" s="125">
        <v>2</v>
      </c>
      <c r="G57" s="22"/>
    </row>
    <row r="58" spans="2:7" ht="39.950000000000003" customHeight="1" x14ac:dyDescent="0.25">
      <c r="B58" s="233" t="s">
        <v>436</v>
      </c>
      <c r="C58" s="235">
        <v>44487</v>
      </c>
      <c r="D58" s="191" t="s">
        <v>427</v>
      </c>
      <c r="E58" s="289">
        <v>79</v>
      </c>
      <c r="F58" s="125">
        <v>2</v>
      </c>
      <c r="G58" s="22"/>
    </row>
    <row r="59" spans="2:7" ht="39.950000000000003" customHeight="1" x14ac:dyDescent="0.25">
      <c r="B59" s="233" t="s">
        <v>436</v>
      </c>
      <c r="C59" s="235">
        <v>44487</v>
      </c>
      <c r="D59" s="191" t="s">
        <v>502</v>
      </c>
      <c r="E59" s="289">
        <v>170</v>
      </c>
      <c r="F59" s="125">
        <v>2</v>
      </c>
      <c r="G59" s="22"/>
    </row>
    <row r="60" spans="2:7" ht="39.950000000000003" customHeight="1" x14ac:dyDescent="0.25">
      <c r="B60" s="233" t="s">
        <v>436</v>
      </c>
      <c r="C60" s="235">
        <v>44494</v>
      </c>
      <c r="D60" s="191" t="s">
        <v>334</v>
      </c>
      <c r="E60" s="289">
        <v>366</v>
      </c>
      <c r="F60" s="125">
        <v>2</v>
      </c>
      <c r="G60" s="22"/>
    </row>
    <row r="61" spans="2:7" ht="39.950000000000003" customHeight="1" x14ac:dyDescent="0.25">
      <c r="B61" s="233" t="s">
        <v>436</v>
      </c>
      <c r="C61" s="235">
        <v>44489</v>
      </c>
      <c r="D61" s="191" t="s">
        <v>425</v>
      </c>
      <c r="E61" s="289">
        <v>530</v>
      </c>
      <c r="F61" s="125">
        <v>2</v>
      </c>
      <c r="G61" s="22"/>
    </row>
    <row r="62" spans="2:7" ht="39.950000000000003" customHeight="1" x14ac:dyDescent="0.25">
      <c r="B62" s="233" t="s">
        <v>436</v>
      </c>
      <c r="C62" s="235">
        <v>44490</v>
      </c>
      <c r="D62" s="191" t="s">
        <v>430</v>
      </c>
      <c r="E62" s="289">
        <v>502</v>
      </c>
      <c r="F62" s="125">
        <v>2</v>
      </c>
      <c r="G62" s="22"/>
    </row>
    <row r="63" spans="2:7" ht="39.950000000000003" customHeight="1" x14ac:dyDescent="0.25">
      <c r="B63" s="233" t="s">
        <v>436</v>
      </c>
      <c r="C63" s="235">
        <v>44490</v>
      </c>
      <c r="D63" s="191" t="s">
        <v>127</v>
      </c>
      <c r="E63" s="289">
        <v>267</v>
      </c>
      <c r="F63" s="125">
        <v>2</v>
      </c>
      <c r="G63" s="22"/>
    </row>
    <row r="64" spans="2:7" ht="39.950000000000003" customHeight="1" x14ac:dyDescent="0.25">
      <c r="B64" s="233" t="s">
        <v>436</v>
      </c>
      <c r="C64" s="235">
        <v>44490</v>
      </c>
      <c r="D64" s="191" t="s">
        <v>461</v>
      </c>
      <c r="E64" s="289">
        <v>373</v>
      </c>
      <c r="F64" s="125">
        <v>2</v>
      </c>
      <c r="G64" s="22"/>
    </row>
    <row r="65" spans="2:7" ht="39.950000000000003" customHeight="1" x14ac:dyDescent="0.25">
      <c r="B65" s="233" t="s">
        <v>436</v>
      </c>
      <c r="C65" s="235">
        <v>44490</v>
      </c>
      <c r="D65" s="191" t="s">
        <v>395</v>
      </c>
      <c r="E65" s="289">
        <v>578</v>
      </c>
      <c r="F65" s="125">
        <v>2</v>
      </c>
      <c r="G65" s="22"/>
    </row>
    <row r="66" spans="2:7" ht="39.950000000000003" customHeight="1" x14ac:dyDescent="0.25">
      <c r="B66" s="233" t="s">
        <v>436</v>
      </c>
      <c r="C66" s="235">
        <v>44491</v>
      </c>
      <c r="D66" s="191" t="s">
        <v>443</v>
      </c>
      <c r="E66" s="289">
        <v>75</v>
      </c>
      <c r="F66" s="125">
        <v>2</v>
      </c>
      <c r="G66" s="237"/>
    </row>
    <row r="67" spans="2:7" ht="39.950000000000003" customHeight="1" x14ac:dyDescent="0.25">
      <c r="B67" s="233" t="s">
        <v>436</v>
      </c>
      <c r="C67" s="235">
        <v>44491</v>
      </c>
      <c r="D67" s="191" t="s">
        <v>276</v>
      </c>
      <c r="E67" s="289">
        <v>556</v>
      </c>
      <c r="F67" s="125">
        <v>2</v>
      </c>
      <c r="G67" s="22"/>
    </row>
    <row r="68" spans="2:7" ht="39.950000000000003" customHeight="1" x14ac:dyDescent="0.25">
      <c r="B68" s="233" t="s">
        <v>436</v>
      </c>
      <c r="C68" s="235">
        <v>44491</v>
      </c>
      <c r="D68" s="191" t="s">
        <v>272</v>
      </c>
      <c r="E68" s="289">
        <v>149</v>
      </c>
      <c r="F68" s="125">
        <v>2</v>
      </c>
      <c r="G68" s="22"/>
    </row>
    <row r="69" spans="2:7" ht="39.950000000000003" customHeight="1" x14ac:dyDescent="0.25">
      <c r="B69" s="233" t="s">
        <v>436</v>
      </c>
      <c r="C69" s="235">
        <v>44491</v>
      </c>
      <c r="D69" s="191" t="s">
        <v>273</v>
      </c>
      <c r="E69" s="289">
        <v>285</v>
      </c>
      <c r="F69" s="125">
        <v>2</v>
      </c>
      <c r="G69" s="22"/>
    </row>
    <row r="70" spans="2:7" ht="39.950000000000003" customHeight="1" x14ac:dyDescent="0.25">
      <c r="B70" s="233" t="s">
        <v>436</v>
      </c>
      <c r="C70" s="235">
        <v>44491</v>
      </c>
      <c r="D70" s="191" t="s">
        <v>278</v>
      </c>
      <c r="E70" s="289">
        <v>124</v>
      </c>
      <c r="F70" s="125">
        <v>2</v>
      </c>
      <c r="G70" s="22"/>
    </row>
    <row r="71" spans="2:7" ht="39.950000000000003" customHeight="1" x14ac:dyDescent="0.25">
      <c r="B71" s="233" t="s">
        <v>436</v>
      </c>
      <c r="C71" s="235">
        <v>44491</v>
      </c>
      <c r="D71" s="191" t="s">
        <v>274</v>
      </c>
      <c r="E71" s="289">
        <v>75</v>
      </c>
      <c r="F71" s="125">
        <v>2</v>
      </c>
      <c r="G71" s="22"/>
    </row>
    <row r="72" spans="2:7" ht="39.950000000000003" customHeight="1" x14ac:dyDescent="0.25">
      <c r="B72" s="233" t="s">
        <v>436</v>
      </c>
      <c r="C72" s="235">
        <v>44491</v>
      </c>
      <c r="D72" s="191" t="s">
        <v>440</v>
      </c>
      <c r="E72" s="289">
        <v>176</v>
      </c>
      <c r="F72" s="125">
        <v>2</v>
      </c>
      <c r="G72" s="22"/>
    </row>
    <row r="73" spans="2:7" ht="39.950000000000003" customHeight="1" x14ac:dyDescent="0.25">
      <c r="B73" s="233" t="s">
        <v>436</v>
      </c>
      <c r="C73" s="235">
        <v>44491</v>
      </c>
      <c r="D73" s="191" t="s">
        <v>503</v>
      </c>
      <c r="E73" s="289">
        <v>65</v>
      </c>
      <c r="F73" s="125">
        <v>2</v>
      </c>
      <c r="G73" s="22"/>
    </row>
    <row r="74" spans="2:7" ht="39.950000000000003" customHeight="1" x14ac:dyDescent="0.25">
      <c r="B74" s="233" t="s">
        <v>436</v>
      </c>
      <c r="C74" s="235">
        <v>44492</v>
      </c>
      <c r="D74" s="191" t="s">
        <v>441</v>
      </c>
      <c r="E74" s="289">
        <v>124</v>
      </c>
      <c r="F74" s="125">
        <v>2</v>
      </c>
      <c r="G74" s="22"/>
    </row>
    <row r="75" spans="2:7" ht="39.950000000000003" customHeight="1" x14ac:dyDescent="0.25">
      <c r="B75" s="233" t="s">
        <v>436</v>
      </c>
      <c r="C75" s="235">
        <v>44492</v>
      </c>
      <c r="D75" s="191" t="s">
        <v>442</v>
      </c>
      <c r="E75" s="289">
        <v>82</v>
      </c>
      <c r="F75" s="125">
        <v>2</v>
      </c>
      <c r="G75" s="237"/>
    </row>
    <row r="76" spans="2:7" ht="39.950000000000003" customHeight="1" x14ac:dyDescent="0.25">
      <c r="B76" s="233" t="s">
        <v>436</v>
      </c>
      <c r="C76" s="235">
        <v>44492</v>
      </c>
      <c r="D76" s="191" t="s">
        <v>277</v>
      </c>
      <c r="E76" s="289">
        <v>738</v>
      </c>
      <c r="F76" s="125">
        <v>2</v>
      </c>
      <c r="G76" s="22"/>
    </row>
    <row r="77" spans="2:7" ht="39.950000000000003" customHeight="1" x14ac:dyDescent="0.25">
      <c r="B77" s="233" t="s">
        <v>436</v>
      </c>
      <c r="C77" s="235">
        <v>44492</v>
      </c>
      <c r="D77" s="191" t="s">
        <v>448</v>
      </c>
      <c r="E77" s="289">
        <v>65</v>
      </c>
      <c r="F77" s="125">
        <v>2</v>
      </c>
      <c r="G77" s="22"/>
    </row>
    <row r="78" spans="2:7" ht="39.950000000000003" customHeight="1" x14ac:dyDescent="0.25">
      <c r="B78" s="233" t="s">
        <v>436</v>
      </c>
      <c r="C78" s="235">
        <v>44492</v>
      </c>
      <c r="D78" s="191" t="s">
        <v>389</v>
      </c>
      <c r="E78" s="289">
        <v>653</v>
      </c>
      <c r="F78" s="125">
        <v>2</v>
      </c>
      <c r="G78" s="22"/>
    </row>
    <row r="79" spans="2:7" ht="39.950000000000003" customHeight="1" x14ac:dyDescent="0.25">
      <c r="B79" s="233" t="s">
        <v>437</v>
      </c>
      <c r="C79" s="235">
        <v>44494</v>
      </c>
      <c r="D79" s="191" t="s">
        <v>435</v>
      </c>
      <c r="E79" s="289">
        <v>141</v>
      </c>
      <c r="F79" s="125">
        <v>2</v>
      </c>
      <c r="G79" s="22"/>
    </row>
    <row r="80" spans="2:7" ht="39.950000000000003" customHeight="1" x14ac:dyDescent="0.25">
      <c r="B80" s="233" t="s">
        <v>437</v>
      </c>
      <c r="C80" s="235">
        <v>44494</v>
      </c>
      <c r="D80" s="191" t="s">
        <v>269</v>
      </c>
      <c r="E80" s="289">
        <v>198</v>
      </c>
      <c r="F80" s="125">
        <v>2</v>
      </c>
      <c r="G80" s="22"/>
    </row>
    <row r="81" spans="2:7" ht="39.950000000000003" customHeight="1" x14ac:dyDescent="0.25">
      <c r="B81" s="233" t="s">
        <v>437</v>
      </c>
      <c r="C81" s="235">
        <v>44494</v>
      </c>
      <c r="D81" s="191" t="s">
        <v>270</v>
      </c>
      <c r="E81" s="289">
        <v>164</v>
      </c>
      <c r="F81" s="125">
        <v>2</v>
      </c>
      <c r="G81" s="22"/>
    </row>
    <row r="82" spans="2:7" ht="39.950000000000003" customHeight="1" x14ac:dyDescent="0.25">
      <c r="B82" s="233" t="s">
        <v>437</v>
      </c>
      <c r="C82" s="235">
        <v>44494</v>
      </c>
      <c r="D82" s="191" t="s">
        <v>395</v>
      </c>
      <c r="E82" s="289">
        <v>507</v>
      </c>
      <c r="F82" s="125">
        <v>2</v>
      </c>
      <c r="G82" s="22"/>
    </row>
    <row r="83" spans="2:7" ht="39.950000000000003" customHeight="1" x14ac:dyDescent="0.25">
      <c r="B83" s="233" t="s">
        <v>437</v>
      </c>
      <c r="C83" s="235">
        <v>44494</v>
      </c>
      <c r="D83" s="191" t="s">
        <v>328</v>
      </c>
      <c r="E83" s="289">
        <v>150</v>
      </c>
      <c r="F83" s="125">
        <v>2</v>
      </c>
      <c r="G83" s="22"/>
    </row>
    <row r="84" spans="2:7" ht="39.950000000000003" customHeight="1" x14ac:dyDescent="0.25">
      <c r="B84" s="233" t="s">
        <v>437</v>
      </c>
      <c r="C84" s="235">
        <v>44494</v>
      </c>
      <c r="D84" s="191" t="s">
        <v>446</v>
      </c>
      <c r="E84" s="289">
        <v>21</v>
      </c>
      <c r="F84" s="125">
        <v>2</v>
      </c>
      <c r="G84" s="22"/>
    </row>
    <row r="85" spans="2:7" ht="39.950000000000003" customHeight="1" x14ac:dyDescent="0.25">
      <c r="B85" s="233" t="s">
        <v>437</v>
      </c>
      <c r="C85" s="235">
        <v>44495</v>
      </c>
      <c r="D85" s="191" t="s">
        <v>328</v>
      </c>
      <c r="E85" s="289">
        <v>155</v>
      </c>
      <c r="F85" s="125">
        <v>2</v>
      </c>
      <c r="G85" s="22"/>
    </row>
    <row r="86" spans="2:7" ht="39.950000000000003" customHeight="1" x14ac:dyDescent="0.25">
      <c r="B86" s="233" t="s">
        <v>437</v>
      </c>
      <c r="C86" s="235">
        <v>44495</v>
      </c>
      <c r="D86" s="191" t="s">
        <v>447</v>
      </c>
      <c r="E86" s="289">
        <v>110</v>
      </c>
      <c r="F86" s="125">
        <v>2</v>
      </c>
      <c r="G86" s="22"/>
    </row>
    <row r="87" spans="2:7" ht="39.950000000000003" customHeight="1" x14ac:dyDescent="0.25">
      <c r="B87" s="233" t="s">
        <v>437</v>
      </c>
      <c r="C87" s="235">
        <v>44495</v>
      </c>
      <c r="D87" s="191" t="s">
        <v>449</v>
      </c>
      <c r="E87" s="289">
        <v>39</v>
      </c>
      <c r="F87" s="125">
        <v>2</v>
      </c>
      <c r="G87" s="22"/>
    </row>
    <row r="88" spans="2:7" ht="39.950000000000003" customHeight="1" x14ac:dyDescent="0.25">
      <c r="B88" s="233" t="s">
        <v>437</v>
      </c>
      <c r="C88" s="235">
        <v>44495</v>
      </c>
      <c r="D88" s="191" t="s">
        <v>395</v>
      </c>
      <c r="E88" s="289">
        <v>498</v>
      </c>
      <c r="F88" s="125">
        <v>2</v>
      </c>
      <c r="G88" s="22"/>
    </row>
    <row r="89" spans="2:7" ht="39.950000000000003" customHeight="1" x14ac:dyDescent="0.25">
      <c r="B89" s="233" t="s">
        <v>437</v>
      </c>
      <c r="C89" s="235">
        <v>44496</v>
      </c>
      <c r="D89" s="191" t="s">
        <v>447</v>
      </c>
      <c r="E89" s="289">
        <v>64</v>
      </c>
      <c r="F89" s="125">
        <v>2</v>
      </c>
      <c r="G89" s="22"/>
    </row>
    <row r="90" spans="2:7" ht="39.950000000000003" customHeight="1" x14ac:dyDescent="0.25">
      <c r="B90" s="233" t="s">
        <v>437</v>
      </c>
      <c r="C90" s="235">
        <v>44496</v>
      </c>
      <c r="D90" s="191" t="s">
        <v>395</v>
      </c>
      <c r="E90" s="289">
        <v>494</v>
      </c>
      <c r="F90" s="125">
        <v>2</v>
      </c>
      <c r="G90" s="22"/>
    </row>
    <row r="91" spans="2:7" ht="39.950000000000003" customHeight="1" x14ac:dyDescent="0.25">
      <c r="B91" s="233" t="s">
        <v>437</v>
      </c>
      <c r="C91" s="235">
        <v>44497</v>
      </c>
      <c r="D91" s="191" t="s">
        <v>456</v>
      </c>
      <c r="E91" s="289">
        <v>256</v>
      </c>
      <c r="F91" s="125">
        <v>2</v>
      </c>
      <c r="G91" s="22"/>
    </row>
    <row r="92" spans="2:7" ht="39.950000000000003" customHeight="1" x14ac:dyDescent="0.25">
      <c r="B92" s="233" t="s">
        <v>437</v>
      </c>
      <c r="C92" s="235">
        <v>44497</v>
      </c>
      <c r="D92" s="191" t="s">
        <v>457</v>
      </c>
      <c r="E92" s="289">
        <v>254</v>
      </c>
      <c r="F92" s="125">
        <v>2</v>
      </c>
      <c r="G92" s="22"/>
    </row>
    <row r="93" spans="2:7" ht="39.950000000000003" customHeight="1" x14ac:dyDescent="0.25">
      <c r="B93" s="233" t="s">
        <v>437</v>
      </c>
      <c r="C93" s="235">
        <v>44497</v>
      </c>
      <c r="D93" s="191" t="s">
        <v>458</v>
      </c>
      <c r="E93" s="289">
        <v>257</v>
      </c>
      <c r="F93" s="125">
        <v>2</v>
      </c>
      <c r="G93" s="22"/>
    </row>
    <row r="94" spans="2:7" ht="39.950000000000003" customHeight="1" x14ac:dyDescent="0.25">
      <c r="B94" s="233" t="s">
        <v>437</v>
      </c>
      <c r="C94" s="235">
        <v>44497</v>
      </c>
      <c r="D94" s="191" t="s">
        <v>459</v>
      </c>
      <c r="E94" s="289">
        <v>398</v>
      </c>
      <c r="F94" s="125">
        <v>2</v>
      </c>
      <c r="G94" s="22"/>
    </row>
    <row r="95" spans="2:7" ht="39.950000000000003" customHeight="1" x14ac:dyDescent="0.25">
      <c r="B95" s="233" t="s">
        <v>437</v>
      </c>
      <c r="C95" s="67">
        <v>44497</v>
      </c>
      <c r="D95" s="191" t="s">
        <v>138</v>
      </c>
      <c r="E95" s="289">
        <v>261</v>
      </c>
      <c r="F95" s="125">
        <v>2</v>
      </c>
      <c r="G95" s="22"/>
    </row>
    <row r="96" spans="2:7" ht="39.950000000000003" customHeight="1" x14ac:dyDescent="0.25">
      <c r="B96" s="233" t="s">
        <v>437</v>
      </c>
      <c r="C96" s="67">
        <v>44497</v>
      </c>
      <c r="D96" s="191" t="s">
        <v>395</v>
      </c>
      <c r="E96" s="289">
        <v>517</v>
      </c>
      <c r="F96" s="125">
        <v>2</v>
      </c>
      <c r="G96" s="22"/>
    </row>
    <row r="97" spans="2:19" ht="39.950000000000003" customHeight="1" thickBot="1" x14ac:dyDescent="0.3">
      <c r="B97" s="233" t="s">
        <v>437</v>
      </c>
      <c r="C97" s="67">
        <v>44499</v>
      </c>
      <c r="D97" s="191" t="s">
        <v>395</v>
      </c>
      <c r="E97" s="289">
        <v>471</v>
      </c>
      <c r="F97" s="125">
        <v>2</v>
      </c>
      <c r="G97" s="22"/>
    </row>
    <row r="98" spans="2:19" ht="40.15" customHeight="1" thickBot="1" x14ac:dyDescent="0.3">
      <c r="B98" s="425"/>
      <c r="C98" s="426"/>
      <c r="D98" s="426"/>
      <c r="E98" s="51">
        <f>ROUND(SUM(E8:E97)/1000,2)</f>
        <v>22.95</v>
      </c>
      <c r="F98" s="51"/>
      <c r="G98" s="70"/>
      <c r="H98" s="192">
        <v>2</v>
      </c>
      <c r="I98" s="193" t="s">
        <v>209</v>
      </c>
      <c r="J98" s="194"/>
      <c r="K98" s="194"/>
      <c r="L98" s="194"/>
      <c r="M98" s="194"/>
      <c r="N98" s="194"/>
      <c r="O98" s="194"/>
      <c r="P98" s="194"/>
      <c r="Q98" s="194"/>
      <c r="R98" s="196"/>
    </row>
    <row r="99" spans="2:19" ht="40.15" customHeight="1" x14ac:dyDescent="0.25">
      <c r="B99" s="20" t="s">
        <v>170</v>
      </c>
      <c r="C99" s="201"/>
      <c r="D99" s="202"/>
      <c r="H99" s="280" t="e">
        <f>#REF!/H98</f>
        <v>#REF!</v>
      </c>
      <c r="I99" s="284" t="s">
        <v>210</v>
      </c>
      <c r="J99" s="281"/>
      <c r="K99" s="281"/>
      <c r="L99" s="281"/>
      <c r="M99" s="281"/>
      <c r="N99" s="281"/>
      <c r="O99" s="281"/>
      <c r="P99" s="281"/>
      <c r="Q99" s="281"/>
      <c r="R99" s="282"/>
      <c r="S99" s="204"/>
    </row>
    <row r="100" spans="2:19" ht="40.15" customHeight="1" x14ac:dyDescent="0.25">
      <c r="C100" s="123"/>
      <c r="D100" s="123"/>
      <c r="E100" s="291"/>
      <c r="H100" s="280">
        <v>19</v>
      </c>
      <c r="I100" s="283" t="s">
        <v>213</v>
      </c>
      <c r="J100" s="281"/>
      <c r="K100" s="281"/>
      <c r="L100" s="281"/>
      <c r="M100" s="281"/>
      <c r="N100" s="281"/>
      <c r="O100" s="281"/>
      <c r="P100" s="281"/>
      <c r="Q100" s="281"/>
      <c r="R100" s="282"/>
      <c r="S100" s="204"/>
    </row>
    <row r="101" spans="2:19" ht="40.15" customHeight="1" x14ac:dyDescent="0.25">
      <c r="H101" s="280">
        <f>H100/30</f>
        <v>0.6333333333333333</v>
      </c>
      <c r="I101" s="280" t="s">
        <v>211</v>
      </c>
      <c r="J101" s="281"/>
      <c r="K101" s="281"/>
      <c r="L101" s="281"/>
      <c r="M101" s="281"/>
      <c r="N101" s="281"/>
      <c r="O101" s="281"/>
      <c r="P101" s="281"/>
      <c r="Q101" s="281"/>
      <c r="R101" s="282"/>
      <c r="S101" s="204"/>
    </row>
    <row r="102" spans="2:19" ht="40.15" customHeight="1" x14ac:dyDescent="0.25">
      <c r="H102" s="280" t="e">
        <f>H99*H101</f>
        <v>#REF!</v>
      </c>
      <c r="I102" s="283" t="s">
        <v>212</v>
      </c>
      <c r="J102" s="281"/>
      <c r="K102" s="281"/>
      <c r="L102" s="281"/>
      <c r="M102" s="281"/>
      <c r="N102" s="281"/>
      <c r="O102" s="281"/>
      <c r="P102" s="281"/>
      <c r="Q102" s="281"/>
      <c r="R102" s="282"/>
      <c r="S102" s="204"/>
    </row>
    <row r="103" spans="2:19" ht="40.15" customHeight="1" x14ac:dyDescent="0.25">
      <c r="H103" s="280">
        <v>1</v>
      </c>
      <c r="I103" s="284" t="s">
        <v>214</v>
      </c>
      <c r="J103" s="281"/>
      <c r="K103" s="281"/>
      <c r="L103" s="281"/>
      <c r="M103" s="281"/>
      <c r="N103" s="281"/>
      <c r="O103" s="281"/>
      <c r="P103" s="281"/>
      <c r="Q103" s="281"/>
      <c r="R103" s="282"/>
      <c r="S103" s="204"/>
    </row>
    <row r="104" spans="2:19" ht="40.15" customHeight="1" x14ac:dyDescent="0.25">
      <c r="H104" s="280" t="e">
        <f>H103*H102</f>
        <v>#REF!</v>
      </c>
      <c r="I104" s="284" t="s">
        <v>215</v>
      </c>
      <c r="J104" s="281"/>
      <c r="K104" s="281"/>
      <c r="L104" s="281"/>
      <c r="M104" s="281"/>
      <c r="N104" s="281"/>
      <c r="O104" s="281"/>
      <c r="P104" s="281"/>
      <c r="Q104" s="281"/>
      <c r="R104" s="282"/>
      <c r="S104" s="204"/>
    </row>
    <row r="105" spans="2:19" ht="40.15" customHeight="1" x14ac:dyDescent="0.25">
      <c r="H105" s="281"/>
      <c r="I105" s="284" t="s">
        <v>216</v>
      </c>
      <c r="J105" s="281"/>
      <c r="K105" s="281"/>
      <c r="L105" s="281"/>
      <c r="M105" s="281"/>
      <c r="N105" s="281"/>
      <c r="O105" s="281"/>
      <c r="P105" s="281"/>
      <c r="Q105" s="281"/>
      <c r="R105" s="282"/>
      <c r="S105" s="204"/>
    </row>
    <row r="106" spans="2:19" ht="40.15" customHeight="1" x14ac:dyDescent="0.25">
      <c r="H106" s="194"/>
      <c r="I106" s="194"/>
      <c r="J106" s="194"/>
      <c r="K106" s="194"/>
      <c r="L106" s="194"/>
      <c r="M106" s="194"/>
      <c r="N106" s="194"/>
      <c r="O106" s="194"/>
      <c r="P106" s="194"/>
      <c r="Q106" s="194"/>
      <c r="R106" s="196"/>
    </row>
    <row r="107" spans="2:19" ht="40.15" customHeight="1" x14ac:dyDescent="0.25">
      <c r="H107" s="194"/>
      <c r="I107" s="194"/>
      <c r="J107" s="194"/>
      <c r="K107" s="194"/>
      <c r="L107" s="194"/>
      <c r="M107" s="194"/>
      <c r="N107" s="194"/>
      <c r="O107" s="194"/>
      <c r="P107" s="194"/>
      <c r="Q107" s="194"/>
      <c r="R107" s="196"/>
    </row>
    <row r="108" spans="2:19" ht="40.15" customHeight="1" x14ac:dyDescent="0.25">
      <c r="H108" s="194"/>
      <c r="I108" s="194"/>
      <c r="J108" s="194"/>
      <c r="K108" s="194"/>
      <c r="L108" s="194"/>
      <c r="M108" s="194"/>
      <c r="N108" s="194"/>
      <c r="O108" s="194"/>
      <c r="P108" s="194"/>
      <c r="Q108" s="194"/>
      <c r="R108" s="196"/>
    </row>
    <row r="109" spans="2:19" ht="40.15" customHeight="1" x14ac:dyDescent="0.25">
      <c r="H109" s="194"/>
      <c r="I109" s="194"/>
      <c r="J109" s="194"/>
      <c r="K109" s="194"/>
      <c r="L109" s="194"/>
      <c r="M109" s="194"/>
      <c r="N109" s="194"/>
      <c r="O109" s="194"/>
      <c r="P109" s="194"/>
      <c r="Q109" s="194"/>
      <c r="R109" s="196"/>
    </row>
    <row r="110" spans="2:19" ht="40.15" customHeight="1" x14ac:dyDescent="0.25">
      <c r="H110" s="194"/>
      <c r="I110" s="194"/>
      <c r="J110" s="194"/>
      <c r="K110" s="194"/>
      <c r="L110" s="194"/>
      <c r="M110" s="194"/>
      <c r="N110" s="194"/>
      <c r="O110" s="194"/>
      <c r="P110" s="194"/>
      <c r="Q110" s="194"/>
      <c r="R110" s="196"/>
    </row>
    <row r="111" spans="2:19" ht="40.15" customHeight="1" x14ac:dyDescent="0.25">
      <c r="H111" s="196"/>
      <c r="I111" s="196"/>
      <c r="J111" s="196"/>
      <c r="K111" s="196"/>
      <c r="L111" s="196"/>
      <c r="M111" s="196"/>
      <c r="N111" s="196"/>
      <c r="O111" s="196"/>
      <c r="P111" s="196"/>
      <c r="Q111" s="196"/>
      <c r="R111" s="196"/>
    </row>
    <row r="112" spans="2:19" ht="40.15" customHeight="1" x14ac:dyDescent="0.25">
      <c r="H112" s="196"/>
      <c r="I112" s="196"/>
      <c r="J112" s="196"/>
      <c r="K112" s="196"/>
      <c r="L112" s="196"/>
      <c r="M112" s="196"/>
      <c r="N112" s="196"/>
      <c r="O112" s="196"/>
      <c r="P112" s="196"/>
      <c r="Q112" s="196"/>
      <c r="R112" s="196"/>
    </row>
    <row r="113" ht="40.15" customHeight="1" x14ac:dyDescent="0.25"/>
    <row r="114" ht="40.15" customHeight="1" x14ac:dyDescent="0.25"/>
  </sheetData>
  <autoFilter ref="B7:G105" xr:uid="{AF93DF45-6851-4712-A5B4-DCC4CB77A937}"/>
  <mergeCells count="3">
    <mergeCell ref="B2:G5"/>
    <mergeCell ref="B6:G6"/>
    <mergeCell ref="B98:D98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7" fitToHeight="0" orientation="portrait" r:id="rId1"/>
  <headerFooter>
    <oddFooter>&amp;CVia Ambiental Engenharia e Serviços S/A&amp;RPágina &amp;P de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B1:J1048384"/>
  <sheetViews>
    <sheetView zoomScale="80" zoomScaleNormal="80" workbookViewId="0">
      <pane xSplit="1" ySplit="7" topLeftCell="B77" activePane="bottomRight" state="frozen"/>
      <selection pane="topRight" activeCell="B1" sqref="B1"/>
      <selection pane="bottomLeft" activeCell="A8" sqref="A8"/>
      <selection pane="bottomRight" activeCell="J79" sqref="J79"/>
    </sheetView>
  </sheetViews>
  <sheetFormatPr defaultColWidth="9.140625" defaultRowHeight="15" x14ac:dyDescent="0.25"/>
  <cols>
    <col min="1" max="1" width="4.42578125" style="15" customWidth="1"/>
    <col min="2" max="3" width="22" style="15" customWidth="1"/>
    <col min="4" max="4" width="21.42578125" style="15" customWidth="1"/>
    <col min="5" max="5" width="25.140625" style="15" customWidth="1"/>
    <col min="6" max="6" width="44.85546875" style="68" customWidth="1"/>
    <col min="7" max="7" width="27.28515625" style="15" customWidth="1"/>
    <col min="8" max="8" width="29.140625" style="15" customWidth="1"/>
    <col min="9" max="9" width="5.85546875" style="15" customWidth="1"/>
    <col min="10" max="10" width="29.5703125" style="15" customWidth="1"/>
    <col min="11" max="11" width="24.7109375" style="15" customWidth="1"/>
    <col min="12" max="16384" width="9.140625" style="15"/>
  </cols>
  <sheetData>
    <row r="1" spans="2:10" ht="15.75" thickBot="1" x14ac:dyDescent="0.3"/>
    <row r="2" spans="2:10" ht="27" customHeight="1" x14ac:dyDescent="0.25">
      <c r="B2" s="405" t="s">
        <v>174</v>
      </c>
      <c r="C2" s="406"/>
      <c r="D2" s="407"/>
      <c r="E2" s="407"/>
      <c r="F2" s="407"/>
      <c r="G2" s="408"/>
      <c r="H2" s="409"/>
    </row>
    <row r="3" spans="2:10" ht="15" customHeight="1" x14ac:dyDescent="0.25">
      <c r="B3" s="410"/>
      <c r="C3" s="411"/>
      <c r="D3" s="412"/>
      <c r="E3" s="412"/>
      <c r="F3" s="412"/>
      <c r="G3" s="413"/>
      <c r="H3" s="414"/>
    </row>
    <row r="4" spans="2:10" ht="15" customHeight="1" x14ac:dyDescent="0.25">
      <c r="B4" s="410"/>
      <c r="C4" s="411"/>
      <c r="D4" s="412"/>
      <c r="E4" s="412"/>
      <c r="F4" s="412"/>
      <c r="G4" s="413"/>
      <c r="H4" s="414"/>
    </row>
    <row r="5" spans="2:10" ht="15" customHeight="1" thickBot="1" x14ac:dyDescent="0.3">
      <c r="B5" s="427"/>
      <c r="C5" s="428"/>
      <c r="D5" s="429"/>
      <c r="E5" s="429"/>
      <c r="F5" s="429"/>
      <c r="G5" s="430"/>
      <c r="H5" s="431"/>
    </row>
    <row r="6" spans="2:10" ht="28.5" customHeight="1" thickBot="1" x14ac:dyDescent="0.3">
      <c r="B6" s="432" t="s">
        <v>403</v>
      </c>
      <c r="C6" s="433"/>
      <c r="D6" s="433"/>
      <c r="E6" s="433"/>
      <c r="F6" s="433"/>
      <c r="G6" s="433"/>
      <c r="H6" s="434"/>
    </row>
    <row r="7" spans="2:10" ht="42.75" customHeight="1" thickBot="1" x14ac:dyDescent="0.3">
      <c r="B7" s="103" t="s">
        <v>34</v>
      </c>
      <c r="C7" s="104" t="s">
        <v>0</v>
      </c>
      <c r="D7" s="104" t="s">
        <v>31</v>
      </c>
      <c r="E7" s="104" t="s">
        <v>12</v>
      </c>
      <c r="F7" s="104" t="s">
        <v>13</v>
      </c>
      <c r="G7" s="104" t="s">
        <v>206</v>
      </c>
      <c r="H7" s="105" t="s">
        <v>19</v>
      </c>
      <c r="I7" s="68"/>
    </row>
    <row r="8" spans="2:10" ht="39.950000000000003" customHeight="1" x14ac:dyDescent="0.25">
      <c r="B8" s="233" t="s">
        <v>383</v>
      </c>
      <c r="C8" s="234">
        <v>44470</v>
      </c>
      <c r="D8" s="234" t="s">
        <v>470</v>
      </c>
      <c r="E8" s="235" t="s">
        <v>469</v>
      </c>
      <c r="F8" s="226" t="s">
        <v>468</v>
      </c>
      <c r="G8" s="236">
        <v>15</v>
      </c>
      <c r="H8" s="238"/>
      <c r="I8" s="68"/>
    </row>
    <row r="9" spans="2:10" ht="39.950000000000003" customHeight="1" x14ac:dyDescent="0.25">
      <c r="B9" s="233" t="s">
        <v>383</v>
      </c>
      <c r="C9" s="234">
        <v>44470</v>
      </c>
      <c r="D9" s="234" t="s">
        <v>470</v>
      </c>
      <c r="E9" s="235" t="s">
        <v>312</v>
      </c>
      <c r="F9" s="226" t="s">
        <v>471</v>
      </c>
      <c r="G9" s="236">
        <v>15</v>
      </c>
      <c r="H9" s="237"/>
      <c r="J9" s="204"/>
    </row>
    <row r="10" spans="2:10" ht="39.950000000000003" customHeight="1" x14ac:dyDescent="0.25">
      <c r="B10" s="233" t="s">
        <v>383</v>
      </c>
      <c r="C10" s="234">
        <v>44470</v>
      </c>
      <c r="D10" s="234" t="s">
        <v>470</v>
      </c>
      <c r="E10" s="235" t="s">
        <v>312</v>
      </c>
      <c r="F10" s="226" t="s">
        <v>472</v>
      </c>
      <c r="G10" s="236">
        <v>15</v>
      </c>
      <c r="H10" s="237"/>
    </row>
    <row r="11" spans="2:10" ht="39.950000000000003" customHeight="1" x14ac:dyDescent="0.25">
      <c r="B11" s="233" t="s">
        <v>383</v>
      </c>
      <c r="C11" s="234">
        <v>44471</v>
      </c>
      <c r="D11" s="234" t="s">
        <v>470</v>
      </c>
      <c r="E11" s="235" t="s">
        <v>312</v>
      </c>
      <c r="F11" s="226" t="s">
        <v>471</v>
      </c>
      <c r="G11" s="236">
        <v>15</v>
      </c>
      <c r="H11" s="237"/>
      <c r="J11" s="68"/>
    </row>
    <row r="12" spans="2:10" ht="39.950000000000003" customHeight="1" x14ac:dyDescent="0.25">
      <c r="B12" s="233" t="s">
        <v>419</v>
      </c>
      <c r="C12" s="234">
        <v>44473</v>
      </c>
      <c r="D12" s="234" t="s">
        <v>470</v>
      </c>
      <c r="E12" s="235" t="s">
        <v>474</v>
      </c>
      <c r="F12" s="226" t="s">
        <v>473</v>
      </c>
      <c r="G12" s="236">
        <v>15</v>
      </c>
      <c r="H12" s="237"/>
    </row>
    <row r="13" spans="2:10" ht="39.950000000000003" customHeight="1" x14ac:dyDescent="0.25">
      <c r="B13" s="233" t="s">
        <v>419</v>
      </c>
      <c r="C13" s="234">
        <v>44473</v>
      </c>
      <c r="D13" s="234" t="s">
        <v>470</v>
      </c>
      <c r="E13" s="235" t="s">
        <v>469</v>
      </c>
      <c r="F13" s="226" t="s">
        <v>407</v>
      </c>
      <c r="G13" s="236">
        <v>15</v>
      </c>
      <c r="H13" s="237"/>
    </row>
    <row r="14" spans="2:10" ht="39.950000000000003" customHeight="1" x14ac:dyDescent="0.25">
      <c r="B14" s="233" t="s">
        <v>419</v>
      </c>
      <c r="C14" s="234">
        <v>44473</v>
      </c>
      <c r="D14" s="234" t="s">
        <v>470</v>
      </c>
      <c r="E14" s="235" t="s">
        <v>312</v>
      </c>
      <c r="F14" s="226" t="s">
        <v>475</v>
      </c>
      <c r="G14" s="236">
        <v>15</v>
      </c>
      <c r="H14" s="22"/>
    </row>
    <row r="15" spans="2:10" ht="39.950000000000003" customHeight="1" x14ac:dyDescent="0.25">
      <c r="B15" s="233" t="s">
        <v>419</v>
      </c>
      <c r="C15" s="234">
        <v>44474</v>
      </c>
      <c r="D15" s="234" t="s">
        <v>470</v>
      </c>
      <c r="E15" s="235" t="s">
        <v>312</v>
      </c>
      <c r="F15" s="226" t="s">
        <v>476</v>
      </c>
      <c r="G15" s="236">
        <v>15</v>
      </c>
      <c r="H15" s="22"/>
    </row>
    <row r="16" spans="2:10" ht="39.950000000000003" customHeight="1" x14ac:dyDescent="0.25">
      <c r="B16" s="233" t="s">
        <v>419</v>
      </c>
      <c r="C16" s="234">
        <v>44474</v>
      </c>
      <c r="D16" s="234" t="s">
        <v>470</v>
      </c>
      <c r="E16" s="235" t="s">
        <v>469</v>
      </c>
      <c r="F16" s="226" t="s">
        <v>477</v>
      </c>
      <c r="G16" s="236">
        <v>15</v>
      </c>
      <c r="H16" s="22"/>
    </row>
    <row r="17" spans="2:8" ht="39.950000000000003" customHeight="1" x14ac:dyDescent="0.25">
      <c r="B17" s="233" t="s">
        <v>419</v>
      </c>
      <c r="C17" s="234">
        <v>44474</v>
      </c>
      <c r="D17" s="234" t="s">
        <v>470</v>
      </c>
      <c r="E17" s="235" t="s">
        <v>312</v>
      </c>
      <c r="F17" s="225" t="s">
        <v>478</v>
      </c>
      <c r="G17" s="236">
        <v>15</v>
      </c>
      <c r="H17" s="22"/>
    </row>
    <row r="18" spans="2:8" ht="39.950000000000003" customHeight="1" x14ac:dyDescent="0.25">
      <c r="B18" s="233" t="s">
        <v>419</v>
      </c>
      <c r="C18" s="234">
        <v>44474</v>
      </c>
      <c r="D18" s="234" t="s">
        <v>470</v>
      </c>
      <c r="E18" s="235" t="s">
        <v>312</v>
      </c>
      <c r="F18" s="225" t="s">
        <v>479</v>
      </c>
      <c r="G18" s="236">
        <v>15</v>
      </c>
      <c r="H18" s="22"/>
    </row>
    <row r="19" spans="2:8" ht="39.950000000000003" customHeight="1" x14ac:dyDescent="0.25">
      <c r="B19" s="233" t="s">
        <v>419</v>
      </c>
      <c r="C19" s="234">
        <v>44475</v>
      </c>
      <c r="D19" s="234" t="s">
        <v>470</v>
      </c>
      <c r="E19" s="235" t="s">
        <v>312</v>
      </c>
      <c r="F19" s="225" t="s">
        <v>478</v>
      </c>
      <c r="G19" s="236">
        <v>15</v>
      </c>
      <c r="H19" s="22"/>
    </row>
    <row r="20" spans="2:8" ht="39.950000000000003" customHeight="1" x14ac:dyDescent="0.25">
      <c r="B20" s="233" t="s">
        <v>419</v>
      </c>
      <c r="C20" s="234">
        <v>44475</v>
      </c>
      <c r="D20" s="234" t="s">
        <v>470</v>
      </c>
      <c r="E20" s="235" t="s">
        <v>312</v>
      </c>
      <c r="F20" s="225" t="s">
        <v>479</v>
      </c>
      <c r="G20" s="236">
        <v>15</v>
      </c>
      <c r="H20" s="22"/>
    </row>
    <row r="21" spans="2:8" ht="39.950000000000003" customHeight="1" x14ac:dyDescent="0.25">
      <c r="B21" s="233" t="s">
        <v>419</v>
      </c>
      <c r="C21" s="234">
        <v>44475</v>
      </c>
      <c r="D21" s="234" t="s">
        <v>470</v>
      </c>
      <c r="E21" s="235" t="s">
        <v>481</v>
      </c>
      <c r="F21" s="225" t="s">
        <v>480</v>
      </c>
      <c r="G21" s="236">
        <v>15</v>
      </c>
      <c r="H21" s="22"/>
    </row>
    <row r="22" spans="2:8" ht="39.950000000000003" customHeight="1" x14ac:dyDescent="0.25">
      <c r="B22" s="233" t="s">
        <v>419</v>
      </c>
      <c r="C22" s="234">
        <v>44476</v>
      </c>
      <c r="D22" s="234" t="s">
        <v>470</v>
      </c>
      <c r="E22" s="235" t="s">
        <v>469</v>
      </c>
      <c r="F22" s="225" t="s">
        <v>480</v>
      </c>
      <c r="G22" s="236">
        <v>15</v>
      </c>
      <c r="H22" s="22"/>
    </row>
    <row r="23" spans="2:8" ht="39.950000000000003" customHeight="1" x14ac:dyDescent="0.25">
      <c r="B23" s="233" t="s">
        <v>419</v>
      </c>
      <c r="C23" s="234">
        <v>44476</v>
      </c>
      <c r="D23" s="234" t="s">
        <v>470</v>
      </c>
      <c r="E23" s="235" t="s">
        <v>312</v>
      </c>
      <c r="F23" s="226" t="s">
        <v>479</v>
      </c>
      <c r="G23" s="236">
        <v>15</v>
      </c>
      <c r="H23" s="237"/>
    </row>
    <row r="24" spans="2:8" ht="39.950000000000003" customHeight="1" x14ac:dyDescent="0.25">
      <c r="B24" s="233" t="s">
        <v>419</v>
      </c>
      <c r="C24" s="234">
        <v>44477</v>
      </c>
      <c r="D24" s="234" t="s">
        <v>470</v>
      </c>
      <c r="E24" s="235" t="s">
        <v>312</v>
      </c>
      <c r="F24" s="226" t="s">
        <v>479</v>
      </c>
      <c r="G24" s="236">
        <v>15</v>
      </c>
      <c r="H24" s="22"/>
    </row>
    <row r="25" spans="2:8" ht="39.950000000000003" customHeight="1" x14ac:dyDescent="0.25">
      <c r="B25" s="233" t="s">
        <v>419</v>
      </c>
      <c r="C25" s="234">
        <v>44477</v>
      </c>
      <c r="D25" s="234" t="s">
        <v>470</v>
      </c>
      <c r="E25" s="235" t="s">
        <v>469</v>
      </c>
      <c r="F25" s="225" t="s">
        <v>477</v>
      </c>
      <c r="G25" s="236">
        <v>15</v>
      </c>
      <c r="H25" s="22"/>
    </row>
    <row r="26" spans="2:8" ht="39.950000000000003" customHeight="1" x14ac:dyDescent="0.25">
      <c r="B26" s="233" t="s">
        <v>419</v>
      </c>
      <c r="C26" s="234">
        <v>44478</v>
      </c>
      <c r="D26" s="234" t="s">
        <v>470</v>
      </c>
      <c r="E26" s="235" t="s">
        <v>312</v>
      </c>
      <c r="F26" s="225" t="s">
        <v>482</v>
      </c>
      <c r="G26" s="236">
        <v>15</v>
      </c>
      <c r="H26" s="22"/>
    </row>
    <row r="27" spans="2:8" ht="39.950000000000003" customHeight="1" x14ac:dyDescent="0.25">
      <c r="B27" s="233" t="s">
        <v>419</v>
      </c>
      <c r="C27" s="234">
        <v>44478</v>
      </c>
      <c r="D27" s="234" t="s">
        <v>470</v>
      </c>
      <c r="E27" s="235" t="s">
        <v>469</v>
      </c>
      <c r="F27" s="226" t="s">
        <v>477</v>
      </c>
      <c r="G27" s="236">
        <v>15</v>
      </c>
      <c r="H27" s="22"/>
    </row>
    <row r="28" spans="2:8" ht="39.950000000000003" customHeight="1" x14ac:dyDescent="0.25">
      <c r="B28" s="233" t="s">
        <v>419</v>
      </c>
      <c r="C28" s="234">
        <v>44478</v>
      </c>
      <c r="D28" s="234" t="s">
        <v>470</v>
      </c>
      <c r="E28" s="235" t="s">
        <v>312</v>
      </c>
      <c r="F28" s="226" t="s">
        <v>479</v>
      </c>
      <c r="G28" s="236">
        <v>15</v>
      </c>
      <c r="H28" s="22"/>
    </row>
    <row r="29" spans="2:8" ht="39.950000000000003" customHeight="1" x14ac:dyDescent="0.25">
      <c r="B29" s="233" t="s">
        <v>419</v>
      </c>
      <c r="C29" s="234">
        <v>44478</v>
      </c>
      <c r="D29" s="234" t="s">
        <v>470</v>
      </c>
      <c r="E29" s="235" t="s">
        <v>469</v>
      </c>
      <c r="F29" s="225" t="s">
        <v>476</v>
      </c>
      <c r="G29" s="236">
        <v>15</v>
      </c>
      <c r="H29" s="22"/>
    </row>
    <row r="30" spans="2:8" ht="39.950000000000003" customHeight="1" x14ac:dyDescent="0.25">
      <c r="B30" s="233" t="s">
        <v>396</v>
      </c>
      <c r="C30" s="234">
        <v>44480</v>
      </c>
      <c r="D30" s="234" t="s">
        <v>470</v>
      </c>
      <c r="E30" s="235" t="s">
        <v>481</v>
      </c>
      <c r="F30" s="226" t="s">
        <v>477</v>
      </c>
      <c r="G30" s="236">
        <v>15</v>
      </c>
      <c r="H30" s="22"/>
    </row>
    <row r="31" spans="2:8" ht="39.950000000000003" customHeight="1" x14ac:dyDescent="0.25">
      <c r="B31" s="233" t="s">
        <v>396</v>
      </c>
      <c r="C31" s="234">
        <v>44480</v>
      </c>
      <c r="D31" s="234" t="s">
        <v>470</v>
      </c>
      <c r="E31" s="235" t="s">
        <v>312</v>
      </c>
      <c r="F31" s="225" t="s">
        <v>479</v>
      </c>
      <c r="G31" s="236">
        <v>15</v>
      </c>
      <c r="H31" s="22"/>
    </row>
    <row r="32" spans="2:8" ht="39.950000000000003" customHeight="1" x14ac:dyDescent="0.25">
      <c r="B32" s="233" t="s">
        <v>396</v>
      </c>
      <c r="C32" s="234">
        <v>44480</v>
      </c>
      <c r="D32" s="234" t="s">
        <v>470</v>
      </c>
      <c r="E32" s="235" t="s">
        <v>484</v>
      </c>
      <c r="F32" s="226" t="s">
        <v>468</v>
      </c>
      <c r="G32" s="236">
        <v>15</v>
      </c>
      <c r="H32" s="22"/>
    </row>
    <row r="33" spans="2:8" ht="39.950000000000003" customHeight="1" x14ac:dyDescent="0.25">
      <c r="B33" s="233" t="s">
        <v>396</v>
      </c>
      <c r="C33" s="234">
        <v>44482</v>
      </c>
      <c r="D33" s="234" t="s">
        <v>470</v>
      </c>
      <c r="E33" s="235" t="s">
        <v>469</v>
      </c>
      <c r="F33" s="226" t="s">
        <v>477</v>
      </c>
      <c r="G33" s="236">
        <v>15</v>
      </c>
      <c r="H33" s="22"/>
    </row>
    <row r="34" spans="2:8" ht="39.950000000000003" customHeight="1" x14ac:dyDescent="0.25">
      <c r="B34" s="233" t="s">
        <v>396</v>
      </c>
      <c r="C34" s="234">
        <v>44482</v>
      </c>
      <c r="D34" s="234" t="s">
        <v>470</v>
      </c>
      <c r="E34" s="235" t="s">
        <v>312</v>
      </c>
      <c r="F34" s="225" t="s">
        <v>483</v>
      </c>
      <c r="G34" s="236">
        <v>15</v>
      </c>
      <c r="H34" s="22"/>
    </row>
    <row r="35" spans="2:8" ht="39.950000000000003" customHeight="1" x14ac:dyDescent="0.25">
      <c r="B35" s="233" t="s">
        <v>396</v>
      </c>
      <c r="C35" s="234">
        <v>44483</v>
      </c>
      <c r="D35" s="234" t="s">
        <v>470</v>
      </c>
      <c r="E35" s="235" t="s">
        <v>312</v>
      </c>
      <c r="F35" s="226" t="s">
        <v>485</v>
      </c>
      <c r="G35" s="236">
        <v>15</v>
      </c>
      <c r="H35" s="22"/>
    </row>
    <row r="36" spans="2:8" ht="39.950000000000003" customHeight="1" x14ac:dyDescent="0.25">
      <c r="B36" s="233" t="s">
        <v>396</v>
      </c>
      <c r="C36" s="234">
        <v>44483</v>
      </c>
      <c r="D36" s="234" t="s">
        <v>470</v>
      </c>
      <c r="E36" s="235" t="s">
        <v>484</v>
      </c>
      <c r="F36" s="226" t="s">
        <v>476</v>
      </c>
      <c r="G36" s="236">
        <v>15</v>
      </c>
      <c r="H36" s="22"/>
    </row>
    <row r="37" spans="2:8" ht="39.950000000000003" customHeight="1" x14ac:dyDescent="0.25">
      <c r="B37" s="233" t="s">
        <v>396</v>
      </c>
      <c r="C37" s="234">
        <v>44484</v>
      </c>
      <c r="D37" s="234" t="s">
        <v>470</v>
      </c>
      <c r="E37" s="235" t="s">
        <v>312</v>
      </c>
      <c r="F37" s="226" t="s">
        <v>335</v>
      </c>
      <c r="G37" s="236">
        <v>15</v>
      </c>
      <c r="H37" s="22"/>
    </row>
    <row r="38" spans="2:8" ht="39.950000000000003" customHeight="1" x14ac:dyDescent="0.25">
      <c r="B38" s="233" t="s">
        <v>396</v>
      </c>
      <c r="C38" s="234">
        <v>44484</v>
      </c>
      <c r="D38" s="234" t="s">
        <v>470</v>
      </c>
      <c r="E38" s="235" t="s">
        <v>474</v>
      </c>
      <c r="F38" s="226" t="s">
        <v>471</v>
      </c>
      <c r="G38" s="236">
        <v>15</v>
      </c>
      <c r="H38" s="22"/>
    </row>
    <row r="39" spans="2:8" ht="39.950000000000003" customHeight="1" x14ac:dyDescent="0.25">
      <c r="B39" s="233" t="s">
        <v>396</v>
      </c>
      <c r="C39" s="234">
        <v>44484</v>
      </c>
      <c r="D39" s="234" t="s">
        <v>470</v>
      </c>
      <c r="E39" s="235" t="s">
        <v>474</v>
      </c>
      <c r="F39" s="226" t="s">
        <v>479</v>
      </c>
      <c r="G39" s="236">
        <v>15</v>
      </c>
      <c r="H39" s="22"/>
    </row>
    <row r="40" spans="2:8" ht="39.950000000000003" customHeight="1" x14ac:dyDescent="0.25">
      <c r="B40" s="233" t="s">
        <v>396</v>
      </c>
      <c r="C40" s="234">
        <v>44484</v>
      </c>
      <c r="D40" s="234" t="s">
        <v>470</v>
      </c>
      <c r="E40" s="235" t="s">
        <v>312</v>
      </c>
      <c r="F40" s="226" t="s">
        <v>486</v>
      </c>
      <c r="G40" s="236">
        <v>15</v>
      </c>
      <c r="H40" s="22"/>
    </row>
    <row r="41" spans="2:8" ht="39.950000000000003" customHeight="1" x14ac:dyDescent="0.25">
      <c r="B41" s="233" t="s">
        <v>396</v>
      </c>
      <c r="C41" s="234">
        <v>44484</v>
      </c>
      <c r="D41" s="234" t="s">
        <v>470</v>
      </c>
      <c r="E41" s="235" t="s">
        <v>487</v>
      </c>
      <c r="F41" s="226" t="s">
        <v>405</v>
      </c>
      <c r="G41" s="236">
        <v>15</v>
      </c>
      <c r="H41" s="22"/>
    </row>
    <row r="42" spans="2:8" ht="39.950000000000003" customHeight="1" x14ac:dyDescent="0.25">
      <c r="B42" s="233" t="s">
        <v>396</v>
      </c>
      <c r="C42" s="234">
        <v>44485</v>
      </c>
      <c r="D42" s="234" t="s">
        <v>470</v>
      </c>
      <c r="E42" s="235" t="s">
        <v>312</v>
      </c>
      <c r="F42" s="226" t="s">
        <v>486</v>
      </c>
      <c r="G42" s="236">
        <v>15</v>
      </c>
      <c r="H42" s="22"/>
    </row>
    <row r="43" spans="2:8" ht="39.950000000000003" customHeight="1" x14ac:dyDescent="0.25">
      <c r="B43" s="233" t="s">
        <v>396</v>
      </c>
      <c r="C43" s="234">
        <v>44485</v>
      </c>
      <c r="D43" s="234" t="s">
        <v>470</v>
      </c>
      <c r="E43" s="235" t="s">
        <v>474</v>
      </c>
      <c r="F43" s="226" t="s">
        <v>486</v>
      </c>
      <c r="G43" s="236">
        <v>15</v>
      </c>
      <c r="H43" s="22"/>
    </row>
    <row r="44" spans="2:8" ht="39.950000000000003" customHeight="1" x14ac:dyDescent="0.25">
      <c r="B44" s="233" t="s">
        <v>396</v>
      </c>
      <c r="C44" s="234">
        <v>44485</v>
      </c>
      <c r="D44" s="234" t="s">
        <v>470</v>
      </c>
      <c r="E44" s="235" t="s">
        <v>474</v>
      </c>
      <c r="F44" s="226" t="s">
        <v>473</v>
      </c>
      <c r="G44" s="236">
        <v>15</v>
      </c>
      <c r="H44" s="22"/>
    </row>
    <row r="45" spans="2:8" ht="39.950000000000003" customHeight="1" x14ac:dyDescent="0.25">
      <c r="B45" s="233" t="s">
        <v>396</v>
      </c>
      <c r="C45" s="234">
        <v>44485</v>
      </c>
      <c r="D45" s="234" t="s">
        <v>470</v>
      </c>
      <c r="E45" s="235" t="s">
        <v>312</v>
      </c>
      <c r="F45" s="226" t="s">
        <v>335</v>
      </c>
      <c r="G45" s="236">
        <v>15</v>
      </c>
      <c r="H45" s="22"/>
    </row>
    <row r="46" spans="2:8" ht="39.950000000000003" customHeight="1" x14ac:dyDescent="0.25">
      <c r="B46" s="233" t="s">
        <v>396</v>
      </c>
      <c r="C46" s="234">
        <v>44485</v>
      </c>
      <c r="D46" s="234" t="s">
        <v>470</v>
      </c>
      <c r="E46" s="235" t="s">
        <v>474</v>
      </c>
      <c r="F46" s="225" t="s">
        <v>472</v>
      </c>
      <c r="G46" s="236">
        <v>15</v>
      </c>
      <c r="H46" s="22"/>
    </row>
    <row r="47" spans="2:8" ht="39.950000000000003" customHeight="1" x14ac:dyDescent="0.25">
      <c r="B47" s="233" t="s">
        <v>436</v>
      </c>
      <c r="C47" s="234">
        <v>44487</v>
      </c>
      <c r="D47" s="234" t="s">
        <v>470</v>
      </c>
      <c r="E47" s="235" t="s">
        <v>312</v>
      </c>
      <c r="F47" s="225" t="s">
        <v>486</v>
      </c>
      <c r="G47" s="236">
        <v>15</v>
      </c>
      <c r="H47" s="22"/>
    </row>
    <row r="48" spans="2:8" ht="39.950000000000003" customHeight="1" x14ac:dyDescent="0.25">
      <c r="B48" s="233" t="s">
        <v>436</v>
      </c>
      <c r="C48" s="234">
        <v>44487</v>
      </c>
      <c r="D48" s="234" t="s">
        <v>470</v>
      </c>
      <c r="E48" s="235" t="s">
        <v>312</v>
      </c>
      <c r="F48" s="226" t="s">
        <v>485</v>
      </c>
      <c r="G48" s="236">
        <v>15</v>
      </c>
      <c r="H48" s="22"/>
    </row>
    <row r="49" spans="2:8" ht="39.950000000000003" customHeight="1" x14ac:dyDescent="0.25">
      <c r="B49" s="233" t="s">
        <v>436</v>
      </c>
      <c r="C49" s="234">
        <v>44487</v>
      </c>
      <c r="D49" s="234" t="s">
        <v>470</v>
      </c>
      <c r="E49" s="235" t="s">
        <v>312</v>
      </c>
      <c r="F49" s="225" t="s">
        <v>335</v>
      </c>
      <c r="G49" s="236">
        <v>15</v>
      </c>
      <c r="H49" s="237"/>
    </row>
    <row r="50" spans="2:8" ht="39.950000000000003" customHeight="1" x14ac:dyDescent="0.25">
      <c r="B50" s="233" t="s">
        <v>436</v>
      </c>
      <c r="C50" s="234">
        <v>44488</v>
      </c>
      <c r="D50" s="234" t="s">
        <v>470</v>
      </c>
      <c r="E50" s="235" t="s">
        <v>474</v>
      </c>
      <c r="F50" s="226" t="s">
        <v>488</v>
      </c>
      <c r="G50" s="236">
        <v>15</v>
      </c>
      <c r="H50" s="22"/>
    </row>
    <row r="51" spans="2:8" ht="39.950000000000003" customHeight="1" x14ac:dyDescent="0.25">
      <c r="B51" s="233" t="s">
        <v>436</v>
      </c>
      <c r="C51" s="234">
        <v>44489</v>
      </c>
      <c r="D51" s="234" t="s">
        <v>470</v>
      </c>
      <c r="E51" s="235" t="s">
        <v>484</v>
      </c>
      <c r="F51" s="226" t="s">
        <v>220</v>
      </c>
      <c r="G51" s="236">
        <v>15</v>
      </c>
      <c r="H51" s="22"/>
    </row>
    <row r="52" spans="2:8" ht="39.950000000000003" customHeight="1" x14ac:dyDescent="0.25">
      <c r="B52" s="233" t="s">
        <v>436</v>
      </c>
      <c r="C52" s="234">
        <v>44489</v>
      </c>
      <c r="D52" s="234" t="s">
        <v>470</v>
      </c>
      <c r="E52" s="235" t="s">
        <v>312</v>
      </c>
      <c r="F52" s="226" t="s">
        <v>489</v>
      </c>
      <c r="G52" s="236">
        <v>15</v>
      </c>
      <c r="H52" s="22"/>
    </row>
    <row r="53" spans="2:8" ht="39.950000000000003" customHeight="1" x14ac:dyDescent="0.25">
      <c r="B53" s="233" t="s">
        <v>436</v>
      </c>
      <c r="C53" s="234">
        <v>44489</v>
      </c>
      <c r="D53" s="234" t="s">
        <v>470</v>
      </c>
      <c r="E53" s="235" t="s">
        <v>487</v>
      </c>
      <c r="F53" s="226" t="s">
        <v>405</v>
      </c>
      <c r="G53" s="236">
        <v>15</v>
      </c>
      <c r="H53" s="22"/>
    </row>
    <row r="54" spans="2:8" ht="39.950000000000003" customHeight="1" x14ac:dyDescent="0.25">
      <c r="B54" s="233" t="s">
        <v>436</v>
      </c>
      <c r="C54" s="234">
        <v>44490</v>
      </c>
      <c r="D54" s="234" t="s">
        <v>470</v>
      </c>
      <c r="E54" s="235" t="s">
        <v>312</v>
      </c>
      <c r="F54" s="226" t="s">
        <v>485</v>
      </c>
      <c r="G54" s="236">
        <v>15</v>
      </c>
      <c r="H54" s="22"/>
    </row>
    <row r="55" spans="2:8" ht="39.950000000000003" customHeight="1" x14ac:dyDescent="0.25">
      <c r="B55" s="233" t="s">
        <v>436</v>
      </c>
      <c r="C55" s="234">
        <v>44490</v>
      </c>
      <c r="D55" s="234" t="s">
        <v>470</v>
      </c>
      <c r="E55" s="235" t="s">
        <v>312</v>
      </c>
      <c r="F55" s="226" t="s">
        <v>335</v>
      </c>
      <c r="G55" s="236">
        <v>15</v>
      </c>
      <c r="H55" s="22"/>
    </row>
    <row r="56" spans="2:8" ht="39.950000000000003" customHeight="1" x14ac:dyDescent="0.25">
      <c r="B56" s="233" t="s">
        <v>436</v>
      </c>
      <c r="C56" s="234">
        <v>44491</v>
      </c>
      <c r="D56" s="234" t="s">
        <v>470</v>
      </c>
      <c r="E56" s="235" t="s">
        <v>312</v>
      </c>
      <c r="F56" s="225" t="s">
        <v>489</v>
      </c>
      <c r="G56" s="236">
        <v>15</v>
      </c>
      <c r="H56" s="22"/>
    </row>
    <row r="57" spans="2:8" ht="39.950000000000003" customHeight="1" x14ac:dyDescent="0.25">
      <c r="B57" s="233" t="s">
        <v>436</v>
      </c>
      <c r="C57" s="234">
        <v>44491</v>
      </c>
      <c r="D57" s="234" t="s">
        <v>470</v>
      </c>
      <c r="E57" s="235" t="s">
        <v>487</v>
      </c>
      <c r="F57" s="226" t="s">
        <v>490</v>
      </c>
      <c r="G57" s="236">
        <v>15</v>
      </c>
      <c r="H57" s="22"/>
    </row>
    <row r="58" spans="2:8" ht="39.950000000000003" customHeight="1" x14ac:dyDescent="0.25">
      <c r="B58" s="233" t="s">
        <v>436</v>
      </c>
      <c r="C58" s="234">
        <v>44491</v>
      </c>
      <c r="D58" s="234" t="s">
        <v>470</v>
      </c>
      <c r="E58" s="235" t="s">
        <v>312</v>
      </c>
      <c r="F58" s="226" t="s">
        <v>485</v>
      </c>
      <c r="G58" s="236">
        <v>15</v>
      </c>
      <c r="H58" s="22"/>
    </row>
    <row r="59" spans="2:8" ht="39.950000000000003" customHeight="1" x14ac:dyDescent="0.25">
      <c r="B59" s="233" t="s">
        <v>436</v>
      </c>
      <c r="C59" s="234">
        <v>44491</v>
      </c>
      <c r="D59" s="234" t="s">
        <v>470</v>
      </c>
      <c r="E59" s="235" t="s">
        <v>312</v>
      </c>
      <c r="F59" s="226" t="s">
        <v>335</v>
      </c>
      <c r="G59" s="236">
        <v>15</v>
      </c>
      <c r="H59" s="22"/>
    </row>
    <row r="60" spans="2:8" ht="39.950000000000003" customHeight="1" x14ac:dyDescent="0.25">
      <c r="B60" s="233" t="s">
        <v>436</v>
      </c>
      <c r="C60" s="234">
        <v>44492</v>
      </c>
      <c r="D60" s="234" t="s">
        <v>470</v>
      </c>
      <c r="E60" s="235" t="s">
        <v>474</v>
      </c>
      <c r="F60" s="226" t="s">
        <v>489</v>
      </c>
      <c r="G60" s="236">
        <v>15</v>
      </c>
      <c r="H60" s="22"/>
    </row>
    <row r="61" spans="2:8" ht="39.950000000000003" customHeight="1" x14ac:dyDescent="0.25">
      <c r="B61" s="233" t="s">
        <v>436</v>
      </c>
      <c r="C61" s="234">
        <v>44492</v>
      </c>
      <c r="D61" s="234" t="s">
        <v>470</v>
      </c>
      <c r="E61" s="235" t="s">
        <v>474</v>
      </c>
      <c r="F61" s="226" t="s">
        <v>491</v>
      </c>
      <c r="G61" s="236">
        <v>15</v>
      </c>
      <c r="H61" s="22"/>
    </row>
    <row r="62" spans="2:8" ht="39.950000000000003" customHeight="1" x14ac:dyDescent="0.25">
      <c r="B62" s="233" t="s">
        <v>436</v>
      </c>
      <c r="C62" s="234">
        <v>44492</v>
      </c>
      <c r="D62" s="234" t="s">
        <v>470</v>
      </c>
      <c r="E62" s="235" t="s">
        <v>312</v>
      </c>
      <c r="F62" s="226" t="s">
        <v>491</v>
      </c>
      <c r="G62" s="236">
        <v>15</v>
      </c>
      <c r="H62" s="22"/>
    </row>
    <row r="63" spans="2:8" ht="39.950000000000003" customHeight="1" x14ac:dyDescent="0.25">
      <c r="B63" s="233" t="s">
        <v>436</v>
      </c>
      <c r="C63" s="234">
        <v>44492</v>
      </c>
      <c r="D63" s="234" t="s">
        <v>470</v>
      </c>
      <c r="E63" s="235" t="s">
        <v>312</v>
      </c>
      <c r="F63" s="226" t="s">
        <v>492</v>
      </c>
      <c r="G63" s="236">
        <v>15</v>
      </c>
      <c r="H63" s="22"/>
    </row>
    <row r="64" spans="2:8" ht="39.950000000000003" customHeight="1" x14ac:dyDescent="0.25">
      <c r="B64" s="233" t="s">
        <v>436</v>
      </c>
      <c r="C64" s="234">
        <v>44492</v>
      </c>
      <c r="D64" s="234" t="s">
        <v>470</v>
      </c>
      <c r="E64" s="235" t="s">
        <v>474</v>
      </c>
      <c r="F64" s="226" t="s">
        <v>493</v>
      </c>
      <c r="G64" s="236">
        <v>15</v>
      </c>
      <c r="H64" s="22"/>
    </row>
    <row r="65" spans="2:8" ht="39.950000000000003" customHeight="1" x14ac:dyDescent="0.25">
      <c r="B65" s="233" t="s">
        <v>437</v>
      </c>
      <c r="C65" s="234">
        <v>44494</v>
      </c>
      <c r="D65" s="234" t="s">
        <v>470</v>
      </c>
      <c r="E65" s="235" t="s">
        <v>312</v>
      </c>
      <c r="F65" s="226" t="s">
        <v>494</v>
      </c>
      <c r="G65" s="236">
        <v>15</v>
      </c>
      <c r="H65" s="22"/>
    </row>
    <row r="66" spans="2:8" ht="39.950000000000003" customHeight="1" x14ac:dyDescent="0.25">
      <c r="B66" s="233" t="s">
        <v>437</v>
      </c>
      <c r="C66" s="234">
        <v>44494</v>
      </c>
      <c r="D66" s="234" t="s">
        <v>470</v>
      </c>
      <c r="E66" s="235" t="s">
        <v>312</v>
      </c>
      <c r="F66" s="226" t="s">
        <v>495</v>
      </c>
      <c r="G66" s="236">
        <v>15</v>
      </c>
      <c r="H66" s="22"/>
    </row>
    <row r="67" spans="2:8" ht="39.950000000000003" customHeight="1" x14ac:dyDescent="0.25">
      <c r="B67" s="233" t="s">
        <v>437</v>
      </c>
      <c r="C67" s="234">
        <v>44495</v>
      </c>
      <c r="D67" s="234" t="s">
        <v>470</v>
      </c>
      <c r="E67" s="235" t="s">
        <v>474</v>
      </c>
      <c r="F67" s="226" t="s">
        <v>491</v>
      </c>
      <c r="G67" s="236">
        <v>15</v>
      </c>
      <c r="H67" s="22"/>
    </row>
    <row r="68" spans="2:8" ht="39.950000000000003" customHeight="1" x14ac:dyDescent="0.25">
      <c r="B68" s="233" t="s">
        <v>437</v>
      </c>
      <c r="C68" s="234">
        <v>44495</v>
      </c>
      <c r="D68" s="234" t="s">
        <v>470</v>
      </c>
      <c r="E68" s="235" t="s">
        <v>312</v>
      </c>
      <c r="F68" s="226" t="s">
        <v>491</v>
      </c>
      <c r="G68" s="236">
        <v>15</v>
      </c>
      <c r="H68" s="22"/>
    </row>
    <row r="69" spans="2:8" ht="39.950000000000003" customHeight="1" x14ac:dyDescent="0.25">
      <c r="B69" s="233" t="s">
        <v>437</v>
      </c>
      <c r="C69" s="234">
        <v>44496</v>
      </c>
      <c r="D69" s="234" t="s">
        <v>470</v>
      </c>
      <c r="E69" s="235" t="s">
        <v>484</v>
      </c>
      <c r="F69" s="225" t="s">
        <v>496</v>
      </c>
      <c r="G69" s="236">
        <v>15</v>
      </c>
      <c r="H69" s="22"/>
    </row>
    <row r="70" spans="2:8" ht="39.950000000000003" customHeight="1" x14ac:dyDescent="0.25">
      <c r="B70" s="233" t="s">
        <v>437</v>
      </c>
      <c r="C70" s="234">
        <v>44496</v>
      </c>
      <c r="D70" s="234" t="s">
        <v>470</v>
      </c>
      <c r="E70" s="235" t="s">
        <v>312</v>
      </c>
      <c r="F70" s="226" t="s">
        <v>491</v>
      </c>
      <c r="G70" s="236">
        <v>15</v>
      </c>
      <c r="H70" s="22"/>
    </row>
    <row r="71" spans="2:8" ht="39.950000000000003" customHeight="1" x14ac:dyDescent="0.25">
      <c r="B71" s="233" t="s">
        <v>437</v>
      </c>
      <c r="C71" s="234">
        <v>44497</v>
      </c>
      <c r="D71" s="234" t="s">
        <v>470</v>
      </c>
      <c r="E71" s="235" t="s">
        <v>312</v>
      </c>
      <c r="F71" s="226" t="s">
        <v>497</v>
      </c>
      <c r="G71" s="236">
        <v>15</v>
      </c>
      <c r="H71" s="22"/>
    </row>
    <row r="72" spans="2:8" ht="39.950000000000003" customHeight="1" x14ac:dyDescent="0.25">
      <c r="B72" s="233" t="s">
        <v>437</v>
      </c>
      <c r="C72" s="234">
        <v>44497</v>
      </c>
      <c r="D72" s="234" t="s">
        <v>470</v>
      </c>
      <c r="E72" s="235" t="s">
        <v>469</v>
      </c>
      <c r="F72" s="226" t="s">
        <v>335</v>
      </c>
      <c r="G72" s="236">
        <v>15</v>
      </c>
      <c r="H72" s="22"/>
    </row>
    <row r="73" spans="2:8" ht="39.950000000000003" customHeight="1" x14ac:dyDescent="0.25">
      <c r="B73" s="233" t="s">
        <v>437</v>
      </c>
      <c r="C73" s="234">
        <v>44497</v>
      </c>
      <c r="D73" s="234" t="s">
        <v>470</v>
      </c>
      <c r="E73" s="235" t="s">
        <v>498</v>
      </c>
      <c r="F73" s="226" t="s">
        <v>335</v>
      </c>
      <c r="G73" s="236">
        <v>15</v>
      </c>
      <c r="H73" s="22"/>
    </row>
    <row r="74" spans="2:8" ht="39.950000000000003" customHeight="1" x14ac:dyDescent="0.25">
      <c r="B74" s="233" t="s">
        <v>437</v>
      </c>
      <c r="C74" s="234">
        <v>44498</v>
      </c>
      <c r="D74" s="234" t="s">
        <v>470</v>
      </c>
      <c r="E74" s="235" t="s">
        <v>498</v>
      </c>
      <c r="F74" s="226" t="s">
        <v>335</v>
      </c>
      <c r="G74" s="236">
        <v>15</v>
      </c>
      <c r="H74" s="22"/>
    </row>
    <row r="75" spans="2:8" ht="39.950000000000003" customHeight="1" x14ac:dyDescent="0.25">
      <c r="B75" s="233" t="s">
        <v>437</v>
      </c>
      <c r="C75" s="234">
        <v>44498</v>
      </c>
      <c r="D75" s="234" t="s">
        <v>470</v>
      </c>
      <c r="E75" s="235" t="s">
        <v>312</v>
      </c>
      <c r="F75" s="226" t="s">
        <v>499</v>
      </c>
      <c r="G75" s="236">
        <v>15</v>
      </c>
      <c r="H75" s="22"/>
    </row>
    <row r="76" spans="2:8" ht="39.950000000000003" customHeight="1" x14ac:dyDescent="0.25">
      <c r="B76" s="233" t="s">
        <v>437</v>
      </c>
      <c r="C76" s="234">
        <v>44498</v>
      </c>
      <c r="D76" s="234" t="s">
        <v>470</v>
      </c>
      <c r="E76" s="235" t="s">
        <v>469</v>
      </c>
      <c r="F76" s="226" t="s">
        <v>500</v>
      </c>
      <c r="G76" s="236">
        <v>15</v>
      </c>
      <c r="H76" s="22"/>
    </row>
    <row r="77" spans="2:8" ht="39.950000000000003" customHeight="1" x14ac:dyDescent="0.25">
      <c r="B77" s="233" t="s">
        <v>437</v>
      </c>
      <c r="C77" s="234">
        <v>44498</v>
      </c>
      <c r="D77" s="234" t="s">
        <v>470</v>
      </c>
      <c r="E77" s="235" t="s">
        <v>474</v>
      </c>
      <c r="F77" s="226" t="s">
        <v>468</v>
      </c>
      <c r="G77" s="236">
        <v>15</v>
      </c>
      <c r="H77" s="22"/>
    </row>
    <row r="78" spans="2:8" ht="39.950000000000003" customHeight="1" x14ac:dyDescent="0.25">
      <c r="B78" s="233" t="s">
        <v>437</v>
      </c>
      <c r="C78" s="234">
        <v>44499</v>
      </c>
      <c r="D78" s="234" t="s">
        <v>470</v>
      </c>
      <c r="E78" s="235" t="s">
        <v>474</v>
      </c>
      <c r="F78" s="226" t="s">
        <v>468</v>
      </c>
      <c r="G78" s="236">
        <v>15</v>
      </c>
      <c r="H78" s="22"/>
    </row>
    <row r="79" spans="2:8" ht="39.950000000000003" customHeight="1" x14ac:dyDescent="0.25">
      <c r="B79" s="233" t="s">
        <v>437</v>
      </c>
      <c r="C79" s="234">
        <v>44499</v>
      </c>
      <c r="D79" s="234" t="s">
        <v>470</v>
      </c>
      <c r="E79" s="235" t="s">
        <v>312</v>
      </c>
      <c r="F79" s="226" t="s">
        <v>468</v>
      </c>
      <c r="G79" s="236">
        <v>15</v>
      </c>
      <c r="H79" s="22"/>
    </row>
    <row r="80" spans="2:8" ht="39.950000000000003" customHeight="1" x14ac:dyDescent="0.25">
      <c r="B80" s="233" t="s">
        <v>437</v>
      </c>
      <c r="C80" s="234">
        <v>44499</v>
      </c>
      <c r="D80" s="234" t="s">
        <v>470</v>
      </c>
      <c r="E80" s="235" t="s">
        <v>498</v>
      </c>
      <c r="F80" s="226" t="s">
        <v>335</v>
      </c>
      <c r="G80" s="236">
        <v>15</v>
      </c>
      <c r="H80" s="22"/>
    </row>
    <row r="81" spans="2:8" ht="39.950000000000003" customHeight="1" x14ac:dyDescent="0.25">
      <c r="B81" s="233" t="s">
        <v>437</v>
      </c>
      <c r="C81" s="234">
        <v>44499</v>
      </c>
      <c r="D81" s="234" t="s">
        <v>470</v>
      </c>
      <c r="E81" s="235" t="s">
        <v>312</v>
      </c>
      <c r="F81" s="226" t="s">
        <v>505</v>
      </c>
      <c r="G81" s="236">
        <v>15</v>
      </c>
      <c r="H81" s="237"/>
    </row>
    <row r="82" spans="2:8" ht="39.950000000000003" customHeight="1" thickBot="1" x14ac:dyDescent="0.3">
      <c r="B82" s="290" t="s">
        <v>437</v>
      </c>
      <c r="C82" s="271">
        <v>44499</v>
      </c>
      <c r="D82" s="271" t="s">
        <v>470</v>
      </c>
      <c r="E82" s="271" t="s">
        <v>498</v>
      </c>
      <c r="F82" s="272" t="s">
        <v>335</v>
      </c>
      <c r="G82" s="273">
        <v>15</v>
      </c>
      <c r="H82" s="26"/>
    </row>
    <row r="83" spans="2:8" x14ac:dyDescent="0.25">
      <c r="B83" s="73" t="s">
        <v>172</v>
      </c>
    </row>
    <row r="296" spans="2:2" x14ac:dyDescent="0.25">
      <c r="B296" s="73"/>
    </row>
    <row r="1048384" spans="4:4" x14ac:dyDescent="0.25">
      <c r="D1048384" s="232"/>
    </row>
  </sheetData>
  <autoFilter ref="B7:H83" xr:uid="{00000000-0009-0000-0000-000004000000}"/>
  <mergeCells count="2">
    <mergeCell ref="B2:H5"/>
    <mergeCell ref="B6:H6"/>
  </mergeCells>
  <phoneticPr fontId="42" type="noConversion"/>
  <printOptions horizontalCentered="1"/>
  <pageMargins left="0.23622047244094491" right="0.23622047244094491" top="0.74803149606299213" bottom="0.35433070866141736" header="0.31496062992125984" footer="0.31496062992125984"/>
  <pageSetup paperSize="9" scale="52" fitToHeight="0" orientation="portrait" r:id="rId1"/>
  <headerFooter>
    <oddFooter>&amp;CVia Ambiental Engenharia e Serviços S/A&amp;RPágina &amp;P de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I34"/>
  <sheetViews>
    <sheetView zoomScale="80" zoomScaleNormal="80" workbookViewId="0">
      <pane xSplit="1" ySplit="5" topLeftCell="B6" activePane="bottomRight" state="frozen"/>
      <selection pane="topRight" activeCell="B1" sqref="B1"/>
      <selection pane="bottomLeft" activeCell="A6" sqref="A6"/>
      <selection pane="bottomRight" activeCell="J30" sqref="J30"/>
    </sheetView>
  </sheetViews>
  <sheetFormatPr defaultColWidth="9.140625" defaultRowHeight="34.5" customHeight="1" x14ac:dyDescent="0.25"/>
  <cols>
    <col min="1" max="1" width="4.42578125" style="16" customWidth="1"/>
    <col min="2" max="2" width="10.7109375" style="15" customWidth="1"/>
    <col min="3" max="3" width="24" style="16" customWidth="1"/>
    <col min="4" max="4" width="47.140625" style="16" customWidth="1"/>
    <col min="5" max="5" width="42.85546875" style="16" customWidth="1"/>
    <col min="6" max="16384" width="9.140625" style="16"/>
  </cols>
  <sheetData>
    <row r="1" spans="2:6" ht="18.75" customHeight="1" thickBot="1" x14ac:dyDescent="0.3"/>
    <row r="2" spans="2:6" ht="25.5" customHeight="1" x14ac:dyDescent="0.25">
      <c r="B2" s="435" t="s">
        <v>16</v>
      </c>
      <c r="C2" s="436"/>
      <c r="D2" s="436"/>
      <c r="E2" s="437"/>
    </row>
    <row r="3" spans="2:6" ht="25.5" customHeight="1" thickBot="1" x14ac:dyDescent="0.3">
      <c r="B3" s="438"/>
      <c r="C3" s="439"/>
      <c r="D3" s="439"/>
      <c r="E3" s="440"/>
    </row>
    <row r="4" spans="2:6" ht="34.5" customHeight="1" thickBot="1" x14ac:dyDescent="0.3">
      <c r="B4" s="441" t="s">
        <v>403</v>
      </c>
      <c r="C4" s="442"/>
      <c r="D4" s="442"/>
      <c r="E4" s="443"/>
    </row>
    <row r="5" spans="2:6" ht="34.5" customHeight="1" thickBot="1" x14ac:dyDescent="0.3">
      <c r="B5" s="186" t="s">
        <v>7</v>
      </c>
      <c r="C5" s="187" t="s">
        <v>17</v>
      </c>
      <c r="D5" s="187" t="s">
        <v>13</v>
      </c>
      <c r="E5" s="105" t="s">
        <v>18</v>
      </c>
      <c r="F5" s="2"/>
    </row>
    <row r="6" spans="2:6" ht="34.5" customHeight="1" x14ac:dyDescent="0.25">
      <c r="B6" s="261">
        <v>1</v>
      </c>
      <c r="C6" s="239" t="s">
        <v>175</v>
      </c>
      <c r="D6" s="265" t="s">
        <v>326</v>
      </c>
      <c r="E6" s="262" t="s">
        <v>327</v>
      </c>
    </row>
    <row r="7" spans="2:6" ht="34.5" customHeight="1" x14ac:dyDescent="0.25">
      <c r="B7" s="263">
        <v>2</v>
      </c>
      <c r="C7" s="230" t="s">
        <v>176</v>
      </c>
      <c r="D7" s="266" t="s">
        <v>329</v>
      </c>
      <c r="E7" s="264" t="s">
        <v>327</v>
      </c>
    </row>
    <row r="8" spans="2:6" ht="34.5" customHeight="1" x14ac:dyDescent="0.25">
      <c r="B8" s="263">
        <v>3</v>
      </c>
      <c r="C8" s="230" t="s">
        <v>177</v>
      </c>
      <c r="D8" s="266" t="s">
        <v>329</v>
      </c>
      <c r="E8" s="264" t="s">
        <v>327</v>
      </c>
    </row>
    <row r="9" spans="2:6" ht="34.5" customHeight="1" x14ac:dyDescent="0.25">
      <c r="B9" s="263">
        <v>4</v>
      </c>
      <c r="C9" s="230" t="s">
        <v>178</v>
      </c>
      <c r="D9" s="266" t="s">
        <v>330</v>
      </c>
      <c r="E9" s="264" t="s">
        <v>327</v>
      </c>
    </row>
    <row r="10" spans="2:6" ht="34.5" customHeight="1" x14ac:dyDescent="0.25">
      <c r="B10" s="263">
        <v>5</v>
      </c>
      <c r="C10" s="230" t="s">
        <v>369</v>
      </c>
      <c r="D10" s="266" t="s">
        <v>382</v>
      </c>
      <c r="E10" s="264" t="s">
        <v>327</v>
      </c>
    </row>
    <row r="11" spans="2:6" ht="34.5" customHeight="1" x14ac:dyDescent="0.25">
      <c r="B11" s="263">
        <v>6</v>
      </c>
      <c r="C11" s="230" t="s">
        <v>390</v>
      </c>
      <c r="D11" s="266" t="s">
        <v>388</v>
      </c>
      <c r="E11" s="264" t="s">
        <v>327</v>
      </c>
    </row>
    <row r="12" spans="2:6" ht="34.5" customHeight="1" x14ac:dyDescent="0.25">
      <c r="B12" s="263">
        <v>7</v>
      </c>
      <c r="C12" s="230" t="s">
        <v>391</v>
      </c>
      <c r="D12" s="266" t="s">
        <v>389</v>
      </c>
      <c r="E12" s="264" t="s">
        <v>327</v>
      </c>
    </row>
    <row r="13" spans="2:6" ht="34.5" customHeight="1" x14ac:dyDescent="0.25">
      <c r="B13" s="263">
        <v>8</v>
      </c>
      <c r="C13" s="230" t="s">
        <v>392</v>
      </c>
      <c r="D13" s="266" t="s">
        <v>243</v>
      </c>
      <c r="E13" s="264" t="s">
        <v>327</v>
      </c>
    </row>
    <row r="14" spans="2:6" ht="34.5" customHeight="1" x14ac:dyDescent="0.25">
      <c r="B14" s="263">
        <v>9</v>
      </c>
      <c r="C14" s="230" t="s">
        <v>179</v>
      </c>
      <c r="D14" s="267" t="s">
        <v>343</v>
      </c>
      <c r="E14" s="262" t="s">
        <v>327</v>
      </c>
    </row>
    <row r="15" spans="2:6" ht="34.5" customHeight="1" x14ac:dyDescent="0.25">
      <c r="B15" s="263">
        <v>10</v>
      </c>
      <c r="C15" s="230" t="s">
        <v>511</v>
      </c>
      <c r="D15" s="267" t="s">
        <v>404</v>
      </c>
      <c r="E15" s="262" t="s">
        <v>327</v>
      </c>
    </row>
    <row r="16" spans="2:6" ht="34.5" customHeight="1" x14ac:dyDescent="0.25">
      <c r="B16" s="263">
        <v>11</v>
      </c>
      <c r="C16" s="230" t="s">
        <v>512</v>
      </c>
      <c r="D16" s="267" t="s">
        <v>405</v>
      </c>
      <c r="E16" s="262" t="s">
        <v>327</v>
      </c>
    </row>
    <row r="17" spans="2:9" ht="34.5" customHeight="1" x14ac:dyDescent="0.25">
      <c r="B17" s="263">
        <v>12</v>
      </c>
      <c r="C17" s="230" t="s">
        <v>513</v>
      </c>
      <c r="D17" s="267" t="s">
        <v>406</v>
      </c>
      <c r="E17" s="262" t="s">
        <v>327</v>
      </c>
    </row>
    <row r="18" spans="2:9" ht="34.5" customHeight="1" x14ac:dyDescent="0.25">
      <c r="B18" s="263">
        <v>13</v>
      </c>
      <c r="C18" s="230" t="s">
        <v>180</v>
      </c>
      <c r="D18" s="266" t="s">
        <v>332</v>
      </c>
      <c r="E18" s="264" t="s">
        <v>327</v>
      </c>
    </row>
    <row r="19" spans="2:9" ht="34.5" customHeight="1" x14ac:dyDescent="0.25">
      <c r="B19" s="263">
        <v>14</v>
      </c>
      <c r="C19" s="230" t="s">
        <v>181</v>
      </c>
      <c r="D19" s="266" t="s">
        <v>331</v>
      </c>
      <c r="E19" s="264" t="s">
        <v>327</v>
      </c>
    </row>
    <row r="20" spans="2:9" ht="34.5" customHeight="1" x14ac:dyDescent="0.25">
      <c r="B20" s="263">
        <v>15</v>
      </c>
      <c r="C20" s="230" t="s">
        <v>182</v>
      </c>
      <c r="D20" s="266" t="s">
        <v>333</v>
      </c>
      <c r="E20" s="264" t="s">
        <v>327</v>
      </c>
      <c r="F20" s="260"/>
      <c r="G20" s="260"/>
    </row>
    <row r="21" spans="2:9" ht="34.5" customHeight="1" x14ac:dyDescent="0.25">
      <c r="B21" s="263">
        <v>16</v>
      </c>
      <c r="C21" s="230" t="s">
        <v>313</v>
      </c>
      <c r="D21" s="266" t="s">
        <v>325</v>
      </c>
      <c r="E21" s="264" t="s">
        <v>327</v>
      </c>
    </row>
    <row r="22" spans="2:9" ht="34.5" customHeight="1" x14ac:dyDescent="0.25">
      <c r="B22" s="263">
        <v>17</v>
      </c>
      <c r="C22" s="230" t="s">
        <v>314</v>
      </c>
      <c r="D22" s="266" t="s">
        <v>365</v>
      </c>
      <c r="E22" s="264" t="s">
        <v>327</v>
      </c>
    </row>
    <row r="23" spans="2:9" ht="34.5" customHeight="1" x14ac:dyDescent="0.25">
      <c r="B23" s="263">
        <v>18</v>
      </c>
      <c r="C23" s="230" t="s">
        <v>315</v>
      </c>
      <c r="D23" s="266" t="s">
        <v>370</v>
      </c>
      <c r="E23" s="264" t="s">
        <v>327</v>
      </c>
    </row>
    <row r="24" spans="2:9" ht="34.5" customHeight="1" x14ac:dyDescent="0.25">
      <c r="B24" s="263">
        <v>19</v>
      </c>
      <c r="C24" s="230" t="s">
        <v>316</v>
      </c>
      <c r="D24" s="266" t="s">
        <v>268</v>
      </c>
      <c r="E24" s="264" t="s">
        <v>327</v>
      </c>
    </row>
    <row r="25" spans="2:9" ht="34.5" customHeight="1" x14ac:dyDescent="0.25">
      <c r="B25" s="263">
        <v>20</v>
      </c>
      <c r="C25" s="230" t="s">
        <v>317</v>
      </c>
      <c r="D25" s="266" t="s">
        <v>335</v>
      </c>
      <c r="E25" s="264" t="s">
        <v>327</v>
      </c>
    </row>
    <row r="26" spans="2:9" ht="34.5" customHeight="1" x14ac:dyDescent="0.25">
      <c r="B26" s="263">
        <v>21</v>
      </c>
      <c r="C26" s="230" t="s">
        <v>318</v>
      </c>
      <c r="D26" s="266" t="s">
        <v>325</v>
      </c>
      <c r="E26" s="264" t="s">
        <v>327</v>
      </c>
    </row>
    <row r="27" spans="2:9" ht="34.5" customHeight="1" x14ac:dyDescent="0.25">
      <c r="B27" s="263">
        <v>22</v>
      </c>
      <c r="C27" s="230" t="s">
        <v>319</v>
      </c>
      <c r="D27" s="266" t="s">
        <v>208</v>
      </c>
      <c r="E27" s="264" t="s">
        <v>327</v>
      </c>
    </row>
    <row r="28" spans="2:9" ht="34.5" customHeight="1" x14ac:dyDescent="0.25">
      <c r="B28" s="46">
        <v>23</v>
      </c>
      <c r="C28" s="230" t="s">
        <v>320</v>
      </c>
      <c r="D28" s="266" t="s">
        <v>397</v>
      </c>
      <c r="E28" s="184" t="s">
        <v>327</v>
      </c>
    </row>
    <row r="29" spans="2:9" ht="34.5" customHeight="1" x14ac:dyDescent="0.25">
      <c r="B29" s="46">
        <v>24</v>
      </c>
      <c r="C29" s="230" t="s">
        <v>321</v>
      </c>
      <c r="D29" s="266" t="s">
        <v>328</v>
      </c>
      <c r="E29" s="184" t="s">
        <v>327</v>
      </c>
      <c r="G29" s="260"/>
      <c r="H29" s="260"/>
      <c r="I29" s="260"/>
    </row>
    <row r="30" spans="2:9" ht="34.5" customHeight="1" x14ac:dyDescent="0.25">
      <c r="B30" s="46">
        <v>25</v>
      </c>
      <c r="C30" s="230" t="s">
        <v>366</v>
      </c>
      <c r="D30" s="268" t="s">
        <v>364</v>
      </c>
      <c r="E30" s="184" t="s">
        <v>327</v>
      </c>
      <c r="G30" s="260"/>
      <c r="H30" s="260"/>
      <c r="I30" s="260"/>
    </row>
    <row r="31" spans="2:9" ht="34.5" customHeight="1" x14ac:dyDescent="0.25">
      <c r="B31" s="46">
        <v>26</v>
      </c>
      <c r="C31" s="230" t="s">
        <v>367</v>
      </c>
      <c r="D31" s="266" t="s">
        <v>386</v>
      </c>
      <c r="E31" s="184" t="s">
        <v>327</v>
      </c>
      <c r="G31" s="260"/>
      <c r="H31" s="260"/>
      <c r="I31" s="260"/>
    </row>
    <row r="32" spans="2:9" ht="34.5" customHeight="1" thickBot="1" x14ac:dyDescent="0.3">
      <c r="B32" s="47">
        <v>27</v>
      </c>
      <c r="C32" s="231" t="s">
        <v>510</v>
      </c>
      <c r="D32" s="269" t="s">
        <v>509</v>
      </c>
      <c r="E32" s="185" t="s">
        <v>327</v>
      </c>
      <c r="G32" s="260"/>
      <c r="H32" s="260"/>
      <c r="I32" s="260"/>
    </row>
    <row r="33" spans="2:2" ht="20.25" customHeight="1" x14ac:dyDescent="0.25">
      <c r="B33" s="20" t="s">
        <v>33</v>
      </c>
    </row>
    <row r="34" spans="2:2" ht="20.25" customHeight="1" x14ac:dyDescent="0.25">
      <c r="B34" s="16" t="s">
        <v>183</v>
      </c>
    </row>
  </sheetData>
  <autoFilter ref="B5:E34" xr:uid="{00000000-0009-0000-0000-000005000000}"/>
  <mergeCells count="2">
    <mergeCell ref="B2:E3"/>
    <mergeCell ref="B4:E4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66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1:K350"/>
  <sheetViews>
    <sheetView zoomScale="60" zoomScaleNormal="60" workbookViewId="0">
      <pane xSplit="1" ySplit="4" topLeftCell="B337" activePane="bottomRight" state="frozen"/>
      <selection pane="topRight" activeCell="B1" sqref="B1"/>
      <selection pane="bottomLeft" activeCell="A5" sqref="A5"/>
      <selection pane="bottomRight" activeCell="K342" sqref="K342"/>
    </sheetView>
  </sheetViews>
  <sheetFormatPr defaultColWidth="9.140625" defaultRowHeight="44.25" customHeight="1" x14ac:dyDescent="0.25"/>
  <cols>
    <col min="1" max="1" width="4.42578125" style="43" customWidth="1"/>
    <col min="2" max="10" width="31.5703125" style="43" customWidth="1"/>
    <col min="11" max="11" width="12.28515625" style="164" bestFit="1" customWidth="1"/>
    <col min="12" max="16384" width="9.140625" style="43"/>
  </cols>
  <sheetData>
    <row r="1" spans="2:11" ht="33.75" customHeight="1" thickBot="1" x14ac:dyDescent="0.3"/>
    <row r="2" spans="2:11" ht="69" customHeight="1" thickBot="1" x14ac:dyDescent="0.3">
      <c r="B2" s="444" t="s">
        <v>159</v>
      </c>
      <c r="C2" s="445"/>
      <c r="D2" s="445"/>
      <c r="E2" s="445"/>
      <c r="F2" s="445"/>
      <c r="G2" s="445"/>
      <c r="H2" s="445"/>
      <c r="I2" s="445"/>
      <c r="J2" s="446"/>
    </row>
    <row r="3" spans="2:11" ht="44.25" customHeight="1" thickBot="1" x14ac:dyDescent="0.3">
      <c r="B3" s="432" t="s">
        <v>403</v>
      </c>
      <c r="C3" s="433"/>
      <c r="D3" s="433"/>
      <c r="E3" s="433"/>
      <c r="F3" s="433"/>
      <c r="G3" s="433"/>
      <c r="H3" s="433"/>
      <c r="I3" s="433"/>
      <c r="J3" s="434"/>
    </row>
    <row r="4" spans="2:11" ht="44.25" customHeight="1" thickBot="1" x14ac:dyDescent="0.3">
      <c r="B4" s="49" t="s">
        <v>3</v>
      </c>
      <c r="C4" s="50" t="s">
        <v>0</v>
      </c>
      <c r="D4" s="50" t="s">
        <v>62</v>
      </c>
      <c r="E4" s="50" t="s">
        <v>63</v>
      </c>
      <c r="F4" s="50" t="s">
        <v>2</v>
      </c>
      <c r="G4" s="50" t="s">
        <v>4</v>
      </c>
      <c r="H4" s="50" t="s">
        <v>59</v>
      </c>
      <c r="I4" s="50" t="s">
        <v>60</v>
      </c>
      <c r="J4" s="75" t="s">
        <v>1</v>
      </c>
      <c r="K4" s="165"/>
    </row>
    <row r="5" spans="2:11" ht="24.95" customHeight="1" x14ac:dyDescent="0.25">
      <c r="B5" s="293" t="s">
        <v>514</v>
      </c>
      <c r="C5" s="294">
        <v>44470</v>
      </c>
      <c r="D5" s="230">
        <v>2.0833333333333333E-3</v>
      </c>
      <c r="E5" s="230">
        <v>9.7222222222222224E-3</v>
      </c>
      <c r="F5" s="230" t="s">
        <v>515</v>
      </c>
      <c r="G5" s="230" t="s">
        <v>516</v>
      </c>
      <c r="H5" s="295">
        <v>20590</v>
      </c>
      <c r="I5" s="295">
        <v>10990</v>
      </c>
      <c r="J5" s="179">
        <f t="shared" ref="J5:J68" si="0">H5-I5</f>
        <v>9600</v>
      </c>
      <c r="K5" s="165"/>
    </row>
    <row r="6" spans="2:11" ht="24.95" customHeight="1" x14ac:dyDescent="0.25">
      <c r="B6" s="293" t="s">
        <v>517</v>
      </c>
      <c r="C6" s="294">
        <v>44470</v>
      </c>
      <c r="D6" s="230">
        <v>3.6111111111111115E-2</v>
      </c>
      <c r="E6" s="230">
        <v>4.3055555555555562E-2</v>
      </c>
      <c r="F6" s="230" t="s">
        <v>518</v>
      </c>
      <c r="G6" s="230" t="s">
        <v>519</v>
      </c>
      <c r="H6" s="295">
        <v>14050</v>
      </c>
      <c r="I6" s="295">
        <v>10740</v>
      </c>
      <c r="J6" s="179">
        <f t="shared" si="0"/>
        <v>3310</v>
      </c>
      <c r="K6" s="165"/>
    </row>
    <row r="7" spans="2:11" ht="24.95" customHeight="1" x14ac:dyDescent="0.25">
      <c r="B7" s="293" t="s">
        <v>520</v>
      </c>
      <c r="C7" s="294">
        <v>44470</v>
      </c>
      <c r="D7" s="230">
        <v>0.47361111111111115</v>
      </c>
      <c r="E7" s="230">
        <v>0.47916666666666669</v>
      </c>
      <c r="F7" s="230" t="s">
        <v>521</v>
      </c>
      <c r="G7" s="230" t="s">
        <v>522</v>
      </c>
      <c r="H7" s="295">
        <v>9990</v>
      </c>
      <c r="I7" s="295">
        <v>7560</v>
      </c>
      <c r="J7" s="179">
        <f t="shared" si="0"/>
        <v>2430</v>
      </c>
      <c r="K7" s="165"/>
    </row>
    <row r="8" spans="2:11" ht="24.95" customHeight="1" x14ac:dyDescent="0.25">
      <c r="B8" s="293" t="s">
        <v>523</v>
      </c>
      <c r="C8" s="294">
        <v>44470</v>
      </c>
      <c r="D8" s="230">
        <v>0.48680555555555555</v>
      </c>
      <c r="E8" s="230">
        <v>0.49236111111111108</v>
      </c>
      <c r="F8" s="230" t="s">
        <v>515</v>
      </c>
      <c r="G8" s="230" t="s">
        <v>524</v>
      </c>
      <c r="H8" s="295">
        <v>21170</v>
      </c>
      <c r="I8" s="295">
        <v>10930</v>
      </c>
      <c r="J8" s="179">
        <f t="shared" si="0"/>
        <v>10240</v>
      </c>
      <c r="K8" s="165"/>
    </row>
    <row r="9" spans="2:11" ht="24.95" customHeight="1" x14ac:dyDescent="0.25">
      <c r="B9" s="293" t="s">
        <v>525</v>
      </c>
      <c r="C9" s="294">
        <v>44470</v>
      </c>
      <c r="D9" s="230">
        <v>0.54305555555555551</v>
      </c>
      <c r="E9" s="230">
        <v>0.55277777777777781</v>
      </c>
      <c r="F9" s="230" t="s">
        <v>526</v>
      </c>
      <c r="G9" s="230" t="s">
        <v>527</v>
      </c>
      <c r="H9" s="295">
        <v>19270</v>
      </c>
      <c r="I9" s="295">
        <v>10730</v>
      </c>
      <c r="J9" s="179">
        <f t="shared" si="0"/>
        <v>8540</v>
      </c>
      <c r="K9" s="165"/>
    </row>
    <row r="10" spans="2:11" ht="24.95" customHeight="1" x14ac:dyDescent="0.25">
      <c r="B10" s="293" t="s">
        <v>528</v>
      </c>
      <c r="C10" s="294">
        <v>44470</v>
      </c>
      <c r="D10" s="230">
        <v>0.56527777777777777</v>
      </c>
      <c r="E10" s="230">
        <v>0.57152777777777775</v>
      </c>
      <c r="F10" s="230" t="s">
        <v>518</v>
      </c>
      <c r="G10" s="230" t="s">
        <v>529</v>
      </c>
      <c r="H10" s="295">
        <v>17140</v>
      </c>
      <c r="I10" s="295">
        <v>10700</v>
      </c>
      <c r="J10" s="179">
        <f t="shared" si="0"/>
        <v>6440</v>
      </c>
      <c r="K10" s="165"/>
    </row>
    <row r="11" spans="2:11" ht="24.95" customHeight="1" x14ac:dyDescent="0.25">
      <c r="B11" s="293" t="s">
        <v>530</v>
      </c>
      <c r="C11" s="294">
        <v>44470</v>
      </c>
      <c r="D11" s="230">
        <v>0.59166666666666667</v>
      </c>
      <c r="E11" s="230">
        <v>0.59861111111111109</v>
      </c>
      <c r="F11" s="230" t="s">
        <v>531</v>
      </c>
      <c r="G11" s="230" t="s">
        <v>532</v>
      </c>
      <c r="H11" s="295">
        <v>16890</v>
      </c>
      <c r="I11" s="295">
        <v>10970</v>
      </c>
      <c r="J11" s="179">
        <f t="shared" si="0"/>
        <v>5920</v>
      </c>
      <c r="K11" s="165"/>
    </row>
    <row r="12" spans="2:11" ht="24.95" customHeight="1" x14ac:dyDescent="0.25">
      <c r="B12" s="293" t="s">
        <v>533</v>
      </c>
      <c r="C12" s="294">
        <v>44470</v>
      </c>
      <c r="D12" s="230">
        <v>0.60763888888888895</v>
      </c>
      <c r="E12" s="230">
        <v>0.61458333333333337</v>
      </c>
      <c r="F12" s="230" t="s">
        <v>521</v>
      </c>
      <c r="G12" s="230" t="s">
        <v>522</v>
      </c>
      <c r="H12" s="295">
        <v>9670</v>
      </c>
      <c r="I12" s="295">
        <v>7640</v>
      </c>
      <c r="J12" s="179">
        <f t="shared" si="0"/>
        <v>2030</v>
      </c>
      <c r="K12" s="165"/>
    </row>
    <row r="13" spans="2:11" ht="24.95" customHeight="1" x14ac:dyDescent="0.25">
      <c r="B13" s="293" t="s">
        <v>534</v>
      </c>
      <c r="C13" s="294">
        <v>44470</v>
      </c>
      <c r="D13" s="230">
        <v>0.97152777777777777</v>
      </c>
      <c r="E13" s="230">
        <v>0.98125000000000007</v>
      </c>
      <c r="F13" s="230" t="s">
        <v>515</v>
      </c>
      <c r="G13" s="230" t="s">
        <v>535</v>
      </c>
      <c r="H13" s="295">
        <v>20560</v>
      </c>
      <c r="I13" s="295">
        <v>10950</v>
      </c>
      <c r="J13" s="179">
        <f t="shared" si="0"/>
        <v>9610</v>
      </c>
      <c r="K13" s="165"/>
    </row>
    <row r="14" spans="2:11" ht="24.95" customHeight="1" x14ac:dyDescent="0.25">
      <c r="B14" s="293" t="s">
        <v>536</v>
      </c>
      <c r="C14" s="294">
        <v>44470</v>
      </c>
      <c r="D14" s="230">
        <v>0.97916666666666663</v>
      </c>
      <c r="E14" s="230">
        <v>0.98819444444444438</v>
      </c>
      <c r="F14" s="230" t="s">
        <v>518</v>
      </c>
      <c r="G14" s="230" t="s">
        <v>519</v>
      </c>
      <c r="H14" s="295">
        <v>18920</v>
      </c>
      <c r="I14" s="295">
        <v>10940</v>
      </c>
      <c r="J14" s="179">
        <f t="shared" si="0"/>
        <v>7980</v>
      </c>
      <c r="K14" s="165"/>
    </row>
    <row r="15" spans="2:11" ht="24.95" customHeight="1" x14ac:dyDescent="0.25">
      <c r="B15" s="293" t="s">
        <v>537</v>
      </c>
      <c r="C15" s="294">
        <v>44471</v>
      </c>
      <c r="D15" s="230">
        <v>0.11041666666666666</v>
      </c>
      <c r="E15" s="230">
        <v>0.11944444444444445</v>
      </c>
      <c r="F15" s="230" t="s">
        <v>518</v>
      </c>
      <c r="G15" s="230" t="s">
        <v>519</v>
      </c>
      <c r="H15" s="295">
        <v>18270</v>
      </c>
      <c r="I15" s="295">
        <v>10790</v>
      </c>
      <c r="J15" s="179">
        <f t="shared" si="0"/>
        <v>7480</v>
      </c>
      <c r="K15" s="165"/>
    </row>
    <row r="16" spans="2:11" ht="24.95" customHeight="1" x14ac:dyDescent="0.25">
      <c r="B16" s="293" t="s">
        <v>538</v>
      </c>
      <c r="C16" s="294">
        <v>44471</v>
      </c>
      <c r="D16" s="230">
        <v>0.11180555555555556</v>
      </c>
      <c r="E16" s="230">
        <v>0.12152777777777778</v>
      </c>
      <c r="F16" s="230" t="s">
        <v>526</v>
      </c>
      <c r="G16" s="230" t="s">
        <v>539</v>
      </c>
      <c r="H16" s="295">
        <v>21540</v>
      </c>
      <c r="I16" s="295">
        <v>10890</v>
      </c>
      <c r="J16" s="179">
        <f t="shared" si="0"/>
        <v>10650</v>
      </c>
      <c r="K16" s="165"/>
    </row>
    <row r="17" spans="2:11" ht="24.95" customHeight="1" x14ac:dyDescent="0.25">
      <c r="B17" s="296">
        <v>2759</v>
      </c>
      <c r="C17" s="294">
        <v>44471</v>
      </c>
      <c r="D17" s="297">
        <v>0.13194444444444445</v>
      </c>
      <c r="E17" s="297">
        <v>0.1388888888888889</v>
      </c>
      <c r="F17" s="297" t="s">
        <v>526</v>
      </c>
      <c r="G17" s="267" t="s">
        <v>535</v>
      </c>
      <c r="H17" s="298">
        <v>15430</v>
      </c>
      <c r="I17" s="298">
        <v>11080</v>
      </c>
      <c r="J17" s="179">
        <f t="shared" si="0"/>
        <v>4350</v>
      </c>
      <c r="K17" s="165"/>
    </row>
    <row r="18" spans="2:11" ht="24.95" customHeight="1" x14ac:dyDescent="0.25">
      <c r="B18" s="296">
        <v>2761</v>
      </c>
      <c r="C18" s="294">
        <v>44471</v>
      </c>
      <c r="D18" s="297">
        <v>0.47222222222222227</v>
      </c>
      <c r="E18" s="297">
        <v>0.48055555555555557</v>
      </c>
      <c r="F18" s="297" t="s">
        <v>518</v>
      </c>
      <c r="G18" s="267" t="s">
        <v>529</v>
      </c>
      <c r="H18" s="298">
        <v>17710</v>
      </c>
      <c r="I18" s="298">
        <v>10760</v>
      </c>
      <c r="J18" s="179">
        <f t="shared" si="0"/>
        <v>6950</v>
      </c>
      <c r="K18" s="165"/>
    </row>
    <row r="19" spans="2:11" ht="24.95" customHeight="1" x14ac:dyDescent="0.25">
      <c r="B19" s="299">
        <v>2763</v>
      </c>
      <c r="C19" s="294">
        <v>44471</v>
      </c>
      <c r="D19" s="297">
        <v>0.48333333333333334</v>
      </c>
      <c r="E19" s="297">
        <v>0.48888888888888887</v>
      </c>
      <c r="F19" s="267" t="s">
        <v>515</v>
      </c>
      <c r="G19" s="267" t="s">
        <v>524</v>
      </c>
      <c r="H19" s="298">
        <v>20410</v>
      </c>
      <c r="I19" s="298">
        <v>10970</v>
      </c>
      <c r="J19" s="179">
        <f t="shared" si="0"/>
        <v>9440</v>
      </c>
      <c r="K19" s="165"/>
    </row>
    <row r="20" spans="2:11" ht="24.95" customHeight="1" x14ac:dyDescent="0.25">
      <c r="B20" s="296">
        <v>2764</v>
      </c>
      <c r="C20" s="294">
        <v>44471</v>
      </c>
      <c r="D20" s="297">
        <v>0.50694444444444442</v>
      </c>
      <c r="E20" s="297">
        <v>0.51458333333333328</v>
      </c>
      <c r="F20" s="297" t="s">
        <v>531</v>
      </c>
      <c r="G20" s="267" t="s">
        <v>532</v>
      </c>
      <c r="H20" s="298">
        <v>15860</v>
      </c>
      <c r="I20" s="298">
        <v>11000</v>
      </c>
      <c r="J20" s="179">
        <f t="shared" si="0"/>
        <v>4860</v>
      </c>
      <c r="K20" s="165"/>
    </row>
    <row r="21" spans="2:11" ht="24.95" customHeight="1" x14ac:dyDescent="0.25">
      <c r="B21" s="296">
        <v>2766</v>
      </c>
      <c r="C21" s="294">
        <v>44471</v>
      </c>
      <c r="D21" s="297">
        <v>0.53194444444444444</v>
      </c>
      <c r="E21" s="297">
        <v>0.53888888888888886</v>
      </c>
      <c r="F21" s="297" t="s">
        <v>526</v>
      </c>
      <c r="G21" s="267" t="s">
        <v>527</v>
      </c>
      <c r="H21" s="298">
        <v>18390</v>
      </c>
      <c r="I21" s="298">
        <v>10800</v>
      </c>
      <c r="J21" s="179">
        <f t="shared" si="0"/>
        <v>7590</v>
      </c>
      <c r="K21" s="165"/>
    </row>
    <row r="22" spans="2:11" ht="24.95" customHeight="1" x14ac:dyDescent="0.25">
      <c r="B22" s="296">
        <v>2767</v>
      </c>
      <c r="C22" s="294">
        <v>44471</v>
      </c>
      <c r="D22" s="297">
        <v>0.5444444444444444</v>
      </c>
      <c r="E22" s="297">
        <v>0.55069444444444449</v>
      </c>
      <c r="F22" s="297" t="s">
        <v>515</v>
      </c>
      <c r="G22" s="267" t="s">
        <v>524</v>
      </c>
      <c r="H22" s="298">
        <v>12940</v>
      </c>
      <c r="I22" s="298">
        <v>10910</v>
      </c>
      <c r="J22" s="179">
        <f t="shared" si="0"/>
        <v>2030</v>
      </c>
      <c r="K22" s="165"/>
    </row>
    <row r="23" spans="2:11" ht="24.95" customHeight="1" x14ac:dyDescent="0.25">
      <c r="B23" s="296">
        <v>2768</v>
      </c>
      <c r="C23" s="294">
        <v>44471</v>
      </c>
      <c r="D23" s="297">
        <v>0.58124999999999993</v>
      </c>
      <c r="E23" s="297">
        <v>0.59513888888888888</v>
      </c>
      <c r="F23" s="297" t="s">
        <v>518</v>
      </c>
      <c r="G23" s="267" t="s">
        <v>529</v>
      </c>
      <c r="H23" s="298">
        <v>14120</v>
      </c>
      <c r="I23" s="298">
        <v>10670</v>
      </c>
      <c r="J23" s="179">
        <f t="shared" si="0"/>
        <v>3450</v>
      </c>
      <c r="K23" s="165"/>
    </row>
    <row r="24" spans="2:11" ht="24.95" customHeight="1" x14ac:dyDescent="0.25">
      <c r="B24" s="296">
        <v>2769</v>
      </c>
      <c r="C24" s="294">
        <v>44471</v>
      </c>
      <c r="D24" s="297">
        <v>0.92708333333333337</v>
      </c>
      <c r="E24" s="297">
        <v>0.93541666666666667</v>
      </c>
      <c r="F24" s="297" t="s">
        <v>518</v>
      </c>
      <c r="G24" s="267" t="s">
        <v>535</v>
      </c>
      <c r="H24" s="298">
        <v>17770</v>
      </c>
      <c r="I24" s="298">
        <v>10730</v>
      </c>
      <c r="J24" s="179">
        <f t="shared" si="0"/>
        <v>7040</v>
      </c>
      <c r="K24" s="165"/>
    </row>
    <row r="25" spans="2:11" ht="24.95" customHeight="1" x14ac:dyDescent="0.25">
      <c r="B25" s="296">
        <v>2770</v>
      </c>
      <c r="C25" s="294">
        <v>44471</v>
      </c>
      <c r="D25" s="297">
        <v>0.95277777777777783</v>
      </c>
      <c r="E25" s="297">
        <v>0.96388888888888891</v>
      </c>
      <c r="F25" s="297" t="s">
        <v>526</v>
      </c>
      <c r="G25" s="267" t="s">
        <v>539</v>
      </c>
      <c r="H25" s="298">
        <v>20460</v>
      </c>
      <c r="I25" s="298">
        <v>10760</v>
      </c>
      <c r="J25" s="179">
        <f t="shared" si="0"/>
        <v>9700</v>
      </c>
      <c r="K25" s="165"/>
    </row>
    <row r="26" spans="2:11" ht="24.95" customHeight="1" x14ac:dyDescent="0.25">
      <c r="B26" s="296">
        <v>2771</v>
      </c>
      <c r="C26" s="294">
        <v>44471</v>
      </c>
      <c r="D26" s="297">
        <v>0.99652777777777779</v>
      </c>
      <c r="E26" s="297">
        <v>4.1666666666666666E-3</v>
      </c>
      <c r="F26" s="297" t="s">
        <v>515</v>
      </c>
      <c r="G26" s="267" t="s">
        <v>516</v>
      </c>
      <c r="H26" s="298">
        <v>21650</v>
      </c>
      <c r="I26" s="298">
        <v>10910</v>
      </c>
      <c r="J26" s="179">
        <f t="shared" si="0"/>
        <v>10740</v>
      </c>
      <c r="K26" s="165"/>
    </row>
    <row r="27" spans="2:11" ht="24.95" customHeight="1" x14ac:dyDescent="0.25">
      <c r="B27" s="296">
        <v>2772</v>
      </c>
      <c r="C27" s="294">
        <v>44472</v>
      </c>
      <c r="D27" s="297">
        <v>4.1666666666666664E-2</v>
      </c>
      <c r="E27" s="297">
        <v>4.7222222222222221E-2</v>
      </c>
      <c r="F27" s="297" t="s">
        <v>526</v>
      </c>
      <c r="G27" s="267" t="s">
        <v>539</v>
      </c>
      <c r="H27" s="298">
        <v>13460</v>
      </c>
      <c r="I27" s="298">
        <v>10710</v>
      </c>
      <c r="J27" s="179">
        <f t="shared" si="0"/>
        <v>2750</v>
      </c>
      <c r="K27" s="165"/>
    </row>
    <row r="28" spans="2:11" ht="24.95" customHeight="1" x14ac:dyDescent="0.25">
      <c r="B28" s="296">
        <v>2773</v>
      </c>
      <c r="C28" s="294">
        <v>44472</v>
      </c>
      <c r="D28" s="297">
        <v>7.1527777777777787E-2</v>
      </c>
      <c r="E28" s="297">
        <v>7.8472222222222221E-2</v>
      </c>
      <c r="F28" s="297" t="s">
        <v>518</v>
      </c>
      <c r="G28" s="267" t="s">
        <v>535</v>
      </c>
      <c r="H28" s="298">
        <v>14790</v>
      </c>
      <c r="I28" s="298">
        <v>10720</v>
      </c>
      <c r="J28" s="179">
        <f t="shared" si="0"/>
        <v>4070</v>
      </c>
      <c r="K28" s="165"/>
    </row>
    <row r="29" spans="2:11" ht="24.95" customHeight="1" x14ac:dyDescent="0.25">
      <c r="B29" s="296">
        <v>2774</v>
      </c>
      <c r="C29" s="294">
        <v>44472</v>
      </c>
      <c r="D29" s="297">
        <v>8.0555555555555561E-2</v>
      </c>
      <c r="E29" s="297">
        <v>8.5416666666666655E-2</v>
      </c>
      <c r="F29" s="297" t="s">
        <v>515</v>
      </c>
      <c r="G29" s="267" t="s">
        <v>516</v>
      </c>
      <c r="H29" s="298">
        <v>14100</v>
      </c>
      <c r="I29" s="298">
        <v>10940</v>
      </c>
      <c r="J29" s="179">
        <f t="shared" si="0"/>
        <v>3160</v>
      </c>
      <c r="K29" s="165"/>
    </row>
    <row r="30" spans="2:11" ht="24.95" customHeight="1" x14ac:dyDescent="0.25">
      <c r="B30" s="296">
        <v>2775</v>
      </c>
      <c r="C30" s="294">
        <v>44472</v>
      </c>
      <c r="D30" s="297">
        <v>0.49861111111111112</v>
      </c>
      <c r="E30" s="297">
        <v>0.50624999999999998</v>
      </c>
      <c r="F30" s="297" t="s">
        <v>515</v>
      </c>
      <c r="G30" s="267" t="s">
        <v>522</v>
      </c>
      <c r="H30" s="298">
        <v>17970</v>
      </c>
      <c r="I30" s="298">
        <v>10830</v>
      </c>
      <c r="J30" s="179">
        <f t="shared" si="0"/>
        <v>7140</v>
      </c>
      <c r="K30" s="165"/>
    </row>
    <row r="31" spans="2:11" ht="24.95" customHeight="1" x14ac:dyDescent="0.25">
      <c r="B31" s="296">
        <v>2776</v>
      </c>
      <c r="C31" s="294">
        <v>44472</v>
      </c>
      <c r="D31" s="297">
        <v>0.86249999999999993</v>
      </c>
      <c r="E31" s="297">
        <v>0.86805555555555547</v>
      </c>
      <c r="F31" s="297" t="s">
        <v>515</v>
      </c>
      <c r="G31" s="267" t="s">
        <v>539</v>
      </c>
      <c r="H31" s="298">
        <v>15500</v>
      </c>
      <c r="I31" s="298">
        <v>10840</v>
      </c>
      <c r="J31" s="179">
        <f t="shared" si="0"/>
        <v>4660</v>
      </c>
      <c r="K31" s="165"/>
    </row>
    <row r="32" spans="2:11" ht="24.95" customHeight="1" x14ac:dyDescent="0.25">
      <c r="B32" s="296">
        <v>2777</v>
      </c>
      <c r="C32" s="294">
        <v>44473</v>
      </c>
      <c r="D32" s="297">
        <v>0.31458333333333333</v>
      </c>
      <c r="E32" s="297">
        <v>0.32013888888888892</v>
      </c>
      <c r="F32" s="297" t="s">
        <v>521</v>
      </c>
      <c r="G32" s="267" t="s">
        <v>522</v>
      </c>
      <c r="H32" s="298">
        <v>8600</v>
      </c>
      <c r="I32" s="298">
        <v>7720</v>
      </c>
      <c r="J32" s="179">
        <f t="shared" si="0"/>
        <v>880</v>
      </c>
      <c r="K32" s="165"/>
    </row>
    <row r="33" spans="2:11" ht="24.95" customHeight="1" x14ac:dyDescent="0.25">
      <c r="B33" s="296">
        <v>2780</v>
      </c>
      <c r="C33" s="294">
        <v>44473</v>
      </c>
      <c r="D33" s="297">
        <v>0.48333333333333334</v>
      </c>
      <c r="E33" s="297">
        <v>0.49513888888888885</v>
      </c>
      <c r="F33" s="297" t="s">
        <v>521</v>
      </c>
      <c r="G33" s="267" t="s">
        <v>522</v>
      </c>
      <c r="H33" s="298">
        <v>10490</v>
      </c>
      <c r="I33" s="298">
        <v>7700</v>
      </c>
      <c r="J33" s="179">
        <f t="shared" si="0"/>
        <v>2790</v>
      </c>
      <c r="K33" s="165"/>
    </row>
    <row r="34" spans="2:11" ht="24.95" customHeight="1" x14ac:dyDescent="0.25">
      <c r="B34" s="296">
        <v>2781</v>
      </c>
      <c r="C34" s="294">
        <v>44473</v>
      </c>
      <c r="D34" s="297">
        <v>0.48472222222222222</v>
      </c>
      <c r="E34" s="297">
        <v>0.49583333333333335</v>
      </c>
      <c r="F34" s="297" t="s">
        <v>515</v>
      </c>
      <c r="G34" s="267" t="s">
        <v>524</v>
      </c>
      <c r="H34" s="298">
        <v>21230</v>
      </c>
      <c r="I34" s="298">
        <v>10900</v>
      </c>
      <c r="J34" s="179">
        <f t="shared" si="0"/>
        <v>10330</v>
      </c>
      <c r="K34" s="165"/>
    </row>
    <row r="35" spans="2:11" ht="24.95" customHeight="1" x14ac:dyDescent="0.25">
      <c r="B35" s="296">
        <v>2782</v>
      </c>
      <c r="C35" s="294">
        <v>44473</v>
      </c>
      <c r="D35" s="297">
        <v>0.52569444444444446</v>
      </c>
      <c r="E35" s="297">
        <v>0.53541666666666665</v>
      </c>
      <c r="F35" s="297" t="s">
        <v>526</v>
      </c>
      <c r="G35" s="267" t="s">
        <v>527</v>
      </c>
      <c r="H35" s="298">
        <v>19430</v>
      </c>
      <c r="I35" s="298">
        <v>10730</v>
      </c>
      <c r="J35" s="179">
        <f t="shared" si="0"/>
        <v>8700</v>
      </c>
      <c r="K35" s="165"/>
    </row>
    <row r="36" spans="2:11" ht="24.95" customHeight="1" x14ac:dyDescent="0.25">
      <c r="B36" s="296">
        <v>2783</v>
      </c>
      <c r="C36" s="294">
        <v>44473</v>
      </c>
      <c r="D36" s="297">
        <v>0.57916666666666672</v>
      </c>
      <c r="E36" s="297">
        <v>0.58611111111111114</v>
      </c>
      <c r="F36" s="297" t="s">
        <v>531</v>
      </c>
      <c r="G36" s="267" t="s">
        <v>532</v>
      </c>
      <c r="H36" s="298">
        <v>17520</v>
      </c>
      <c r="I36" s="298">
        <v>11000</v>
      </c>
      <c r="J36" s="179">
        <f t="shared" si="0"/>
        <v>6520</v>
      </c>
      <c r="K36" s="165"/>
    </row>
    <row r="37" spans="2:11" ht="24.95" customHeight="1" x14ac:dyDescent="0.25">
      <c r="B37" s="296">
        <v>2785</v>
      </c>
      <c r="C37" s="294">
        <v>44473</v>
      </c>
      <c r="D37" s="297">
        <v>0.61597222222222225</v>
      </c>
      <c r="E37" s="297">
        <v>0.62361111111111112</v>
      </c>
      <c r="F37" s="297" t="s">
        <v>515</v>
      </c>
      <c r="G37" s="267" t="s">
        <v>524</v>
      </c>
      <c r="H37" s="298">
        <v>16380</v>
      </c>
      <c r="I37" s="298">
        <v>10850</v>
      </c>
      <c r="J37" s="179">
        <f t="shared" si="0"/>
        <v>5530</v>
      </c>
      <c r="K37" s="165"/>
    </row>
    <row r="38" spans="2:11" ht="24.95" customHeight="1" x14ac:dyDescent="0.25">
      <c r="B38" s="296">
        <v>2786</v>
      </c>
      <c r="C38" s="294">
        <v>44473</v>
      </c>
      <c r="D38" s="297">
        <v>0.63194444444444442</v>
      </c>
      <c r="E38" s="297">
        <v>0.63958333333333328</v>
      </c>
      <c r="F38" s="297" t="s">
        <v>518</v>
      </c>
      <c r="G38" s="267" t="s">
        <v>529</v>
      </c>
      <c r="H38" s="298">
        <v>18040</v>
      </c>
      <c r="I38" s="298">
        <v>10530</v>
      </c>
      <c r="J38" s="179">
        <f t="shared" si="0"/>
        <v>7510</v>
      </c>
      <c r="K38" s="165"/>
    </row>
    <row r="39" spans="2:11" ht="24.95" customHeight="1" x14ac:dyDescent="0.25">
      <c r="B39" s="296">
        <v>2787</v>
      </c>
      <c r="C39" s="294">
        <v>44473</v>
      </c>
      <c r="D39" s="297">
        <v>0.66319444444444442</v>
      </c>
      <c r="E39" s="297">
        <v>0.67152777777777783</v>
      </c>
      <c r="F39" s="297" t="s">
        <v>526</v>
      </c>
      <c r="G39" s="267" t="s">
        <v>527</v>
      </c>
      <c r="H39" s="298">
        <v>15990</v>
      </c>
      <c r="I39" s="298">
        <v>10810</v>
      </c>
      <c r="J39" s="179">
        <f t="shared" si="0"/>
        <v>5180</v>
      </c>
      <c r="K39" s="165"/>
    </row>
    <row r="40" spans="2:11" ht="24.95" customHeight="1" x14ac:dyDescent="0.25">
      <c r="B40" s="296">
        <v>2788</v>
      </c>
      <c r="C40" s="294">
        <v>44473</v>
      </c>
      <c r="D40" s="297">
        <v>0.68819444444444444</v>
      </c>
      <c r="E40" s="297">
        <v>0.69444444444444453</v>
      </c>
      <c r="F40" s="297" t="s">
        <v>521</v>
      </c>
      <c r="G40" s="267" t="s">
        <v>522</v>
      </c>
      <c r="H40" s="298">
        <v>10070</v>
      </c>
      <c r="I40" s="298">
        <v>7590</v>
      </c>
      <c r="J40" s="179">
        <f t="shared" si="0"/>
        <v>2480</v>
      </c>
      <c r="K40" s="165"/>
    </row>
    <row r="41" spans="2:11" ht="24.95" customHeight="1" x14ac:dyDescent="0.25">
      <c r="B41" s="296">
        <v>2789</v>
      </c>
      <c r="C41" s="294">
        <v>44473</v>
      </c>
      <c r="D41" s="297">
        <v>0.73958333333333337</v>
      </c>
      <c r="E41" s="297">
        <v>0.74722222222222223</v>
      </c>
      <c r="F41" s="297" t="s">
        <v>531</v>
      </c>
      <c r="G41" s="267" t="s">
        <v>532</v>
      </c>
      <c r="H41" s="298">
        <v>15000</v>
      </c>
      <c r="I41" s="298">
        <v>10930</v>
      </c>
      <c r="J41" s="179">
        <f t="shared" si="0"/>
        <v>4070</v>
      </c>
      <c r="K41" s="165"/>
    </row>
    <row r="42" spans="2:11" ht="24.95" customHeight="1" x14ac:dyDescent="0.25">
      <c r="B42" s="296">
        <v>2790</v>
      </c>
      <c r="C42" s="294">
        <v>44473</v>
      </c>
      <c r="D42" s="297">
        <v>0.84930555555555554</v>
      </c>
      <c r="E42" s="297">
        <v>0.85555555555555562</v>
      </c>
      <c r="F42" s="297" t="s">
        <v>518</v>
      </c>
      <c r="G42" s="267" t="s">
        <v>529</v>
      </c>
      <c r="H42" s="298">
        <v>15480</v>
      </c>
      <c r="I42" s="298">
        <v>10610</v>
      </c>
      <c r="J42" s="179">
        <f t="shared" si="0"/>
        <v>4870</v>
      </c>
      <c r="K42" s="165"/>
    </row>
    <row r="43" spans="2:11" ht="24.95" customHeight="1" x14ac:dyDescent="0.25">
      <c r="B43" s="296">
        <v>2791</v>
      </c>
      <c r="C43" s="294">
        <v>44473</v>
      </c>
      <c r="D43" s="297">
        <v>0.97499999999999998</v>
      </c>
      <c r="E43" s="297">
        <v>0.98333333333333339</v>
      </c>
      <c r="F43" s="297" t="s">
        <v>526</v>
      </c>
      <c r="G43" s="267" t="s">
        <v>539</v>
      </c>
      <c r="H43" s="298">
        <v>21500</v>
      </c>
      <c r="I43" s="298">
        <v>10840</v>
      </c>
      <c r="J43" s="179">
        <f t="shared" si="0"/>
        <v>10660</v>
      </c>
      <c r="K43" s="165"/>
    </row>
    <row r="44" spans="2:11" ht="24.95" customHeight="1" x14ac:dyDescent="0.25">
      <c r="B44" s="296">
        <v>2792</v>
      </c>
      <c r="C44" s="294">
        <v>44473</v>
      </c>
      <c r="D44" s="297">
        <v>0.98055555555555562</v>
      </c>
      <c r="E44" s="297">
        <v>0.98888888888888893</v>
      </c>
      <c r="F44" s="297" t="s">
        <v>531</v>
      </c>
      <c r="G44" s="267" t="s">
        <v>519</v>
      </c>
      <c r="H44" s="298">
        <v>20200</v>
      </c>
      <c r="I44" s="298">
        <v>11190</v>
      </c>
      <c r="J44" s="179">
        <f t="shared" si="0"/>
        <v>9010</v>
      </c>
      <c r="K44" s="165"/>
    </row>
    <row r="45" spans="2:11" ht="24.95" customHeight="1" x14ac:dyDescent="0.25">
      <c r="B45" s="296">
        <v>2793</v>
      </c>
      <c r="C45" s="294">
        <v>44473</v>
      </c>
      <c r="D45" s="297">
        <v>0.9916666666666667</v>
      </c>
      <c r="E45" s="297">
        <v>0.99861111111111101</v>
      </c>
      <c r="F45" s="297" t="s">
        <v>515</v>
      </c>
      <c r="G45" s="267" t="s">
        <v>516</v>
      </c>
      <c r="H45" s="298">
        <v>21740</v>
      </c>
      <c r="I45" s="298">
        <v>11080</v>
      </c>
      <c r="J45" s="179">
        <f t="shared" si="0"/>
        <v>10660</v>
      </c>
      <c r="K45" s="165"/>
    </row>
    <row r="46" spans="2:11" ht="24.95" customHeight="1" x14ac:dyDescent="0.25">
      <c r="B46" s="300">
        <v>2794</v>
      </c>
      <c r="C46" s="294">
        <v>44474</v>
      </c>
      <c r="D46" s="301">
        <v>0.10833333333333334</v>
      </c>
      <c r="E46" s="301">
        <v>0.11388888888888889</v>
      </c>
      <c r="F46" s="297" t="s">
        <v>515</v>
      </c>
      <c r="G46" s="303" t="s">
        <v>516</v>
      </c>
      <c r="H46" s="302">
        <v>14470</v>
      </c>
      <c r="I46" s="302">
        <v>11070</v>
      </c>
      <c r="J46" s="179">
        <f t="shared" si="0"/>
        <v>3400</v>
      </c>
      <c r="K46" s="165"/>
    </row>
    <row r="47" spans="2:11" ht="24.95" customHeight="1" x14ac:dyDescent="0.25">
      <c r="B47" s="296">
        <v>2796</v>
      </c>
      <c r="C47" s="294">
        <v>44474</v>
      </c>
      <c r="D47" s="297">
        <v>0.14791666666666667</v>
      </c>
      <c r="E47" s="297">
        <v>0.15555555555555556</v>
      </c>
      <c r="F47" s="297" t="s">
        <v>518</v>
      </c>
      <c r="G47" s="267" t="s">
        <v>519</v>
      </c>
      <c r="H47" s="298">
        <v>17870</v>
      </c>
      <c r="I47" s="298">
        <v>10650</v>
      </c>
      <c r="J47" s="179">
        <f t="shared" si="0"/>
        <v>7220</v>
      </c>
      <c r="K47" s="165"/>
    </row>
    <row r="48" spans="2:11" ht="24.95" customHeight="1" x14ac:dyDescent="0.25">
      <c r="B48" s="296">
        <v>2795</v>
      </c>
      <c r="C48" s="294">
        <v>44474</v>
      </c>
      <c r="D48" s="297">
        <v>0.13472222222222222</v>
      </c>
      <c r="E48" s="297">
        <v>0.14166666666666666</v>
      </c>
      <c r="F48" s="297" t="s">
        <v>526</v>
      </c>
      <c r="G48" s="267" t="s">
        <v>539</v>
      </c>
      <c r="H48" s="298">
        <v>16700</v>
      </c>
      <c r="I48" s="298">
        <v>10850</v>
      </c>
      <c r="J48" s="179">
        <f t="shared" si="0"/>
        <v>5850</v>
      </c>
      <c r="K48" s="165"/>
    </row>
    <row r="49" spans="2:11" ht="24.95" customHeight="1" x14ac:dyDescent="0.25">
      <c r="B49" s="296">
        <v>2801</v>
      </c>
      <c r="C49" s="294">
        <v>44474</v>
      </c>
      <c r="D49" s="297">
        <v>0.45347222222222222</v>
      </c>
      <c r="E49" s="297">
        <v>0.46388888888888885</v>
      </c>
      <c r="F49" s="297" t="s">
        <v>521</v>
      </c>
      <c r="G49" s="267" t="s">
        <v>522</v>
      </c>
      <c r="H49" s="298">
        <v>10100</v>
      </c>
      <c r="I49" s="298">
        <v>7750</v>
      </c>
      <c r="J49" s="179">
        <f t="shared" si="0"/>
        <v>2350</v>
      </c>
      <c r="K49" s="165"/>
    </row>
    <row r="50" spans="2:11" ht="24.95" customHeight="1" x14ac:dyDescent="0.25">
      <c r="B50" s="296">
        <v>2802</v>
      </c>
      <c r="C50" s="294">
        <v>44474</v>
      </c>
      <c r="D50" s="297">
        <v>0.47847222222222219</v>
      </c>
      <c r="E50" s="297">
        <v>0.4861111111111111</v>
      </c>
      <c r="F50" s="297" t="s">
        <v>515</v>
      </c>
      <c r="G50" s="267" t="s">
        <v>529</v>
      </c>
      <c r="H50" s="298">
        <v>21380</v>
      </c>
      <c r="I50" s="298">
        <v>10890</v>
      </c>
      <c r="J50" s="179">
        <f t="shared" si="0"/>
        <v>10490</v>
      </c>
      <c r="K50" s="165"/>
    </row>
    <row r="51" spans="2:11" ht="24.95" customHeight="1" x14ac:dyDescent="0.25">
      <c r="B51" s="296">
        <v>2808</v>
      </c>
      <c r="C51" s="294">
        <v>44474</v>
      </c>
      <c r="D51" s="297">
        <v>0.51458333333333328</v>
      </c>
      <c r="E51" s="297">
        <v>0.58819444444444446</v>
      </c>
      <c r="F51" s="297" t="s">
        <v>526</v>
      </c>
      <c r="G51" s="267" t="s">
        <v>535</v>
      </c>
      <c r="H51" s="298">
        <v>17840</v>
      </c>
      <c r="I51" s="298">
        <v>10590</v>
      </c>
      <c r="J51" s="179">
        <f t="shared" si="0"/>
        <v>7250</v>
      </c>
      <c r="K51" s="165"/>
    </row>
    <row r="52" spans="2:11" ht="24.95" customHeight="1" x14ac:dyDescent="0.25">
      <c r="B52" s="296">
        <v>2805</v>
      </c>
      <c r="C52" s="294">
        <v>44474</v>
      </c>
      <c r="D52" s="297">
        <v>0.53472222222222221</v>
      </c>
      <c r="E52" s="297">
        <v>0.54375000000000007</v>
      </c>
      <c r="F52" s="297" t="s">
        <v>531</v>
      </c>
      <c r="G52" s="267" t="s">
        <v>527</v>
      </c>
      <c r="H52" s="298">
        <v>17300</v>
      </c>
      <c r="I52" s="298">
        <v>11130</v>
      </c>
      <c r="J52" s="179">
        <f t="shared" si="0"/>
        <v>6170</v>
      </c>
      <c r="K52" s="165"/>
    </row>
    <row r="53" spans="2:11" ht="24.95" customHeight="1" x14ac:dyDescent="0.25">
      <c r="B53" s="296">
        <v>2807</v>
      </c>
      <c r="C53" s="294">
        <v>44474</v>
      </c>
      <c r="D53" s="297">
        <v>0.55277777777777781</v>
      </c>
      <c r="E53" s="297">
        <v>0.5625</v>
      </c>
      <c r="F53" s="297" t="s">
        <v>518</v>
      </c>
      <c r="G53" s="267" t="s">
        <v>532</v>
      </c>
      <c r="H53" s="298">
        <v>16750</v>
      </c>
      <c r="I53" s="298">
        <v>10410</v>
      </c>
      <c r="J53" s="179">
        <f t="shared" si="0"/>
        <v>6340</v>
      </c>
      <c r="K53" s="165"/>
    </row>
    <row r="54" spans="2:11" ht="24.95" customHeight="1" x14ac:dyDescent="0.25">
      <c r="B54" s="296">
        <v>2806</v>
      </c>
      <c r="C54" s="294">
        <v>44474</v>
      </c>
      <c r="D54" s="297">
        <v>0.55763888888888891</v>
      </c>
      <c r="E54" s="297">
        <v>0.56111111111111112</v>
      </c>
      <c r="F54" s="297" t="s">
        <v>521</v>
      </c>
      <c r="G54" s="267" t="s">
        <v>522</v>
      </c>
      <c r="H54" s="298">
        <v>10410</v>
      </c>
      <c r="I54" s="298">
        <v>8950</v>
      </c>
      <c r="J54" s="179">
        <f t="shared" si="0"/>
        <v>1460</v>
      </c>
      <c r="K54" s="165"/>
    </row>
    <row r="55" spans="2:11" ht="24.95" customHeight="1" x14ac:dyDescent="0.25">
      <c r="B55" s="296">
        <v>2812</v>
      </c>
      <c r="C55" s="294">
        <v>44474</v>
      </c>
      <c r="D55" s="297">
        <v>0.67222222222222217</v>
      </c>
      <c r="E55" s="297">
        <v>0.67847222222222225</v>
      </c>
      <c r="F55" s="297" t="s">
        <v>515</v>
      </c>
      <c r="G55" s="267" t="s">
        <v>529</v>
      </c>
      <c r="H55" s="298">
        <v>15320</v>
      </c>
      <c r="I55" s="298">
        <v>10940</v>
      </c>
      <c r="J55" s="179">
        <f t="shared" si="0"/>
        <v>4380</v>
      </c>
      <c r="K55" s="165"/>
    </row>
    <row r="56" spans="2:11" ht="24.95" customHeight="1" x14ac:dyDescent="0.25">
      <c r="B56" s="296">
        <v>2814</v>
      </c>
      <c r="C56" s="294">
        <v>44474</v>
      </c>
      <c r="D56" s="297">
        <v>0.71527777777777779</v>
      </c>
      <c r="E56" s="297">
        <v>0.72152777777777777</v>
      </c>
      <c r="F56" s="297" t="s">
        <v>531</v>
      </c>
      <c r="G56" s="267" t="s">
        <v>527</v>
      </c>
      <c r="H56" s="298">
        <v>15010</v>
      </c>
      <c r="I56" s="298">
        <v>11060</v>
      </c>
      <c r="J56" s="179">
        <f t="shared" si="0"/>
        <v>3950</v>
      </c>
      <c r="K56" s="165"/>
    </row>
    <row r="57" spans="2:11" ht="24.95" customHeight="1" x14ac:dyDescent="0.25">
      <c r="B57" s="296">
        <v>2815</v>
      </c>
      <c r="C57" s="294">
        <v>44474</v>
      </c>
      <c r="D57" s="297">
        <v>0.71805555555555556</v>
      </c>
      <c r="E57" s="297">
        <v>0.72569444444444453</v>
      </c>
      <c r="F57" s="297" t="s">
        <v>518</v>
      </c>
      <c r="G57" s="267" t="s">
        <v>532</v>
      </c>
      <c r="H57" s="298">
        <v>16570</v>
      </c>
      <c r="I57" s="298">
        <v>10410</v>
      </c>
      <c r="J57" s="179">
        <f t="shared" si="0"/>
        <v>6160</v>
      </c>
      <c r="K57" s="165"/>
    </row>
    <row r="58" spans="2:11" ht="24.95" customHeight="1" x14ac:dyDescent="0.25">
      <c r="B58" s="296">
        <v>2816</v>
      </c>
      <c r="C58" s="294">
        <v>44474</v>
      </c>
      <c r="D58" s="297">
        <v>0.71944444444444444</v>
      </c>
      <c r="E58" s="297">
        <v>0.72777777777777775</v>
      </c>
      <c r="F58" s="297" t="s">
        <v>526</v>
      </c>
      <c r="G58" s="267" t="s">
        <v>535</v>
      </c>
      <c r="H58" s="298">
        <v>13080</v>
      </c>
      <c r="I58" s="298">
        <v>10650</v>
      </c>
      <c r="J58" s="179">
        <f t="shared" si="0"/>
        <v>2430</v>
      </c>
      <c r="K58" s="165"/>
    </row>
    <row r="59" spans="2:11" ht="24.95" customHeight="1" x14ac:dyDescent="0.25">
      <c r="B59" s="296">
        <v>2818</v>
      </c>
      <c r="C59" s="294">
        <v>44474</v>
      </c>
      <c r="D59" s="297">
        <v>0.90972222222222221</v>
      </c>
      <c r="E59" s="297">
        <v>0.91875000000000007</v>
      </c>
      <c r="F59" s="297" t="s">
        <v>526</v>
      </c>
      <c r="G59" s="267" t="s">
        <v>539</v>
      </c>
      <c r="H59" s="298">
        <v>17410</v>
      </c>
      <c r="I59" s="298">
        <v>10700</v>
      </c>
      <c r="J59" s="179">
        <f t="shared" si="0"/>
        <v>6710</v>
      </c>
      <c r="K59" s="165"/>
    </row>
    <row r="60" spans="2:11" ht="24.95" customHeight="1" x14ac:dyDescent="0.25">
      <c r="B60" s="296">
        <v>2819</v>
      </c>
      <c r="C60" s="294">
        <v>44474</v>
      </c>
      <c r="D60" s="297">
        <v>0.93611111111111101</v>
      </c>
      <c r="E60" s="297">
        <v>0.9458333333333333</v>
      </c>
      <c r="F60" s="267" t="s">
        <v>518</v>
      </c>
      <c r="G60" s="267" t="s">
        <v>519</v>
      </c>
      <c r="H60" s="298">
        <v>19030</v>
      </c>
      <c r="I60" s="298">
        <v>10510</v>
      </c>
      <c r="J60" s="179">
        <f t="shared" si="0"/>
        <v>8520</v>
      </c>
      <c r="K60" s="165"/>
    </row>
    <row r="61" spans="2:11" ht="24.95" customHeight="1" x14ac:dyDescent="0.25">
      <c r="B61" s="296">
        <v>2820</v>
      </c>
      <c r="C61" s="294">
        <v>44475</v>
      </c>
      <c r="D61" s="297">
        <v>1.4583333333333332E-2</v>
      </c>
      <c r="E61" s="297">
        <v>2.1527777777777781E-2</v>
      </c>
      <c r="F61" s="297" t="s">
        <v>515</v>
      </c>
      <c r="G61" s="267" t="s">
        <v>516</v>
      </c>
      <c r="H61" s="298">
        <v>20610</v>
      </c>
      <c r="I61" s="298">
        <v>10870</v>
      </c>
      <c r="J61" s="179">
        <f t="shared" si="0"/>
        <v>9740</v>
      </c>
      <c r="K61" s="165"/>
    </row>
    <row r="62" spans="2:11" ht="24.95" customHeight="1" x14ac:dyDescent="0.25">
      <c r="B62" s="296">
        <v>2821</v>
      </c>
      <c r="C62" s="294">
        <v>44475</v>
      </c>
      <c r="D62" s="297">
        <v>2.0833333333333332E-2</v>
      </c>
      <c r="E62" s="297">
        <v>2.7083333333333334E-2</v>
      </c>
      <c r="F62" s="297" t="s">
        <v>526</v>
      </c>
      <c r="G62" s="267" t="s">
        <v>539</v>
      </c>
      <c r="H62" s="298">
        <v>15170</v>
      </c>
      <c r="I62" s="298">
        <v>10690</v>
      </c>
      <c r="J62" s="179">
        <f t="shared" si="0"/>
        <v>4480</v>
      </c>
      <c r="K62" s="165"/>
    </row>
    <row r="63" spans="2:11" ht="24.95" customHeight="1" x14ac:dyDescent="0.25">
      <c r="B63" s="296">
        <v>2822</v>
      </c>
      <c r="C63" s="294">
        <v>44475</v>
      </c>
      <c r="D63" s="297">
        <v>0.12986111111111112</v>
      </c>
      <c r="E63" s="297">
        <v>0.13472222222222222</v>
      </c>
      <c r="F63" s="297" t="s">
        <v>518</v>
      </c>
      <c r="G63" s="267" t="s">
        <v>519</v>
      </c>
      <c r="H63" s="298">
        <v>16900</v>
      </c>
      <c r="I63" s="298">
        <v>10630</v>
      </c>
      <c r="J63" s="179">
        <f t="shared" si="0"/>
        <v>6270</v>
      </c>
      <c r="K63" s="165"/>
    </row>
    <row r="64" spans="2:11" ht="24.95" customHeight="1" x14ac:dyDescent="0.25">
      <c r="B64" s="296">
        <v>2823</v>
      </c>
      <c r="C64" s="294">
        <v>44475</v>
      </c>
      <c r="D64" s="297">
        <v>0.4680555555555555</v>
      </c>
      <c r="E64" s="297">
        <v>0.47638888888888892</v>
      </c>
      <c r="F64" s="297" t="s">
        <v>521</v>
      </c>
      <c r="G64" s="267" t="s">
        <v>529</v>
      </c>
      <c r="H64" s="298">
        <v>10060</v>
      </c>
      <c r="I64" s="298">
        <v>7520</v>
      </c>
      <c r="J64" s="179">
        <f t="shared" si="0"/>
        <v>2540</v>
      </c>
      <c r="K64" s="165"/>
    </row>
    <row r="65" spans="2:11" ht="24.95" customHeight="1" x14ac:dyDescent="0.25">
      <c r="B65" s="296">
        <v>2824</v>
      </c>
      <c r="C65" s="294">
        <v>44475</v>
      </c>
      <c r="D65" s="297">
        <v>0.52569444444444446</v>
      </c>
      <c r="E65" s="297">
        <v>0.53333333333333333</v>
      </c>
      <c r="F65" s="297" t="s">
        <v>515</v>
      </c>
      <c r="G65" s="267" t="s">
        <v>524</v>
      </c>
      <c r="H65" s="298">
        <v>21570</v>
      </c>
      <c r="I65" s="298">
        <v>10880</v>
      </c>
      <c r="J65" s="179">
        <f t="shared" si="0"/>
        <v>10690</v>
      </c>
      <c r="K65" s="165"/>
    </row>
    <row r="66" spans="2:11" ht="24.95" customHeight="1" x14ac:dyDescent="0.25">
      <c r="B66" s="296">
        <v>2825</v>
      </c>
      <c r="C66" s="294">
        <v>44475</v>
      </c>
      <c r="D66" s="297">
        <v>0.53263888888888888</v>
      </c>
      <c r="E66" s="297">
        <v>0.54097222222222219</v>
      </c>
      <c r="F66" s="297" t="s">
        <v>526</v>
      </c>
      <c r="G66" s="267" t="s">
        <v>535</v>
      </c>
      <c r="H66" s="298">
        <v>18190</v>
      </c>
      <c r="I66" s="298">
        <v>10770</v>
      </c>
      <c r="J66" s="179">
        <f t="shared" si="0"/>
        <v>7420</v>
      </c>
      <c r="K66" s="165"/>
    </row>
    <row r="67" spans="2:11" ht="24.95" customHeight="1" x14ac:dyDescent="0.25">
      <c r="B67" s="296">
        <v>2826</v>
      </c>
      <c r="C67" s="294">
        <v>44475</v>
      </c>
      <c r="D67" s="297">
        <v>0.55763888888888891</v>
      </c>
      <c r="E67" s="297">
        <v>0.56319444444444444</v>
      </c>
      <c r="F67" s="297" t="s">
        <v>521</v>
      </c>
      <c r="G67" s="267" t="s">
        <v>529</v>
      </c>
      <c r="H67" s="298">
        <v>8630</v>
      </c>
      <c r="I67" s="298">
        <v>7580</v>
      </c>
      <c r="J67" s="179">
        <f t="shared" si="0"/>
        <v>1050</v>
      </c>
      <c r="K67" s="165"/>
    </row>
    <row r="68" spans="2:11" ht="24.95" customHeight="1" x14ac:dyDescent="0.25">
      <c r="B68" s="296">
        <v>2827</v>
      </c>
      <c r="C68" s="294">
        <v>44475</v>
      </c>
      <c r="D68" s="297">
        <v>0.56666666666666665</v>
      </c>
      <c r="E68" s="297">
        <v>0.57361111111111118</v>
      </c>
      <c r="F68" s="297" t="s">
        <v>518</v>
      </c>
      <c r="G68" s="267" t="s">
        <v>532</v>
      </c>
      <c r="H68" s="298">
        <v>17370</v>
      </c>
      <c r="I68" s="298">
        <v>10510</v>
      </c>
      <c r="J68" s="179">
        <f t="shared" si="0"/>
        <v>6860</v>
      </c>
      <c r="K68" s="165"/>
    </row>
    <row r="69" spans="2:11" ht="24.95" customHeight="1" x14ac:dyDescent="0.25">
      <c r="B69" s="296">
        <v>2828</v>
      </c>
      <c r="C69" s="294">
        <v>44475</v>
      </c>
      <c r="D69" s="297">
        <v>0.57222222222222219</v>
      </c>
      <c r="E69" s="297">
        <v>0.57916666666666672</v>
      </c>
      <c r="F69" s="297" t="s">
        <v>531</v>
      </c>
      <c r="G69" s="267" t="s">
        <v>524</v>
      </c>
      <c r="H69" s="298">
        <v>14620</v>
      </c>
      <c r="I69" s="298">
        <v>10940</v>
      </c>
      <c r="J69" s="179">
        <f t="shared" ref="J69:J132" si="1">H69-I69</f>
        <v>3680</v>
      </c>
      <c r="K69" s="165"/>
    </row>
    <row r="70" spans="2:11" ht="24.95" customHeight="1" x14ac:dyDescent="0.25">
      <c r="B70" s="296">
        <v>2829</v>
      </c>
      <c r="C70" s="294">
        <v>44475</v>
      </c>
      <c r="D70" s="297">
        <v>0.6069444444444444</v>
      </c>
      <c r="E70" s="297">
        <v>0.61388888888888882</v>
      </c>
      <c r="F70" s="297" t="s">
        <v>515</v>
      </c>
      <c r="G70" s="267" t="s">
        <v>527</v>
      </c>
      <c r="H70" s="298">
        <v>12060</v>
      </c>
      <c r="I70" s="298">
        <v>10780</v>
      </c>
      <c r="J70" s="179">
        <f t="shared" si="1"/>
        <v>1280</v>
      </c>
      <c r="K70" s="165"/>
    </row>
    <row r="71" spans="2:11" ht="24.95" customHeight="1" x14ac:dyDescent="0.25">
      <c r="B71" s="296">
        <v>5010</v>
      </c>
      <c r="C71" s="294">
        <v>44475</v>
      </c>
      <c r="D71" s="297">
        <v>0.69444444444444453</v>
      </c>
      <c r="E71" s="297">
        <v>0.70138888888888884</v>
      </c>
      <c r="F71" s="297" t="s">
        <v>526</v>
      </c>
      <c r="G71" s="267" t="s">
        <v>535</v>
      </c>
      <c r="H71" s="298">
        <v>17920</v>
      </c>
      <c r="I71" s="298">
        <v>10509</v>
      </c>
      <c r="J71" s="179">
        <f t="shared" si="1"/>
        <v>7411</v>
      </c>
      <c r="K71" s="165"/>
    </row>
    <row r="72" spans="2:11" ht="24.95" customHeight="1" x14ac:dyDescent="0.25">
      <c r="B72" s="296">
        <v>2831</v>
      </c>
      <c r="C72" s="294">
        <v>44475</v>
      </c>
      <c r="D72" s="297">
        <v>0.94444444444444453</v>
      </c>
      <c r="E72" s="297">
        <v>0.95277777777777783</v>
      </c>
      <c r="F72" s="297" t="s">
        <v>518</v>
      </c>
      <c r="G72" s="267" t="s">
        <v>519</v>
      </c>
      <c r="H72" s="298">
        <v>18580</v>
      </c>
      <c r="I72" s="298">
        <v>10860</v>
      </c>
      <c r="J72" s="179">
        <f t="shared" si="1"/>
        <v>7720</v>
      </c>
      <c r="K72" s="165"/>
    </row>
    <row r="73" spans="2:11" ht="24.95" customHeight="1" x14ac:dyDescent="0.25">
      <c r="B73" s="296">
        <v>2833</v>
      </c>
      <c r="C73" s="294">
        <v>44475</v>
      </c>
      <c r="D73" s="297">
        <v>0.99652777777777779</v>
      </c>
      <c r="E73" s="297">
        <v>9.0277777777777787E-3</v>
      </c>
      <c r="F73" s="297" t="s">
        <v>526</v>
      </c>
      <c r="G73" s="267" t="s">
        <v>539</v>
      </c>
      <c r="H73" s="298">
        <v>20250</v>
      </c>
      <c r="I73" s="298">
        <v>10790</v>
      </c>
      <c r="J73" s="179">
        <f t="shared" si="1"/>
        <v>9460</v>
      </c>
      <c r="K73" s="165"/>
    </row>
    <row r="74" spans="2:11" ht="24.95" customHeight="1" x14ac:dyDescent="0.25">
      <c r="B74" s="296">
        <v>2832</v>
      </c>
      <c r="C74" s="294">
        <v>44475</v>
      </c>
      <c r="D74" s="297">
        <v>0.99791666666666667</v>
      </c>
      <c r="E74" s="297">
        <v>6.2499999999999995E-3</v>
      </c>
      <c r="F74" s="297" t="s">
        <v>515</v>
      </c>
      <c r="G74" s="267" t="s">
        <v>516</v>
      </c>
      <c r="H74" s="298">
        <v>20240</v>
      </c>
      <c r="I74" s="298">
        <v>10950</v>
      </c>
      <c r="J74" s="179">
        <f t="shared" si="1"/>
        <v>9290</v>
      </c>
      <c r="K74" s="165"/>
    </row>
    <row r="75" spans="2:11" ht="24.95" customHeight="1" x14ac:dyDescent="0.25">
      <c r="B75" s="296">
        <v>2834</v>
      </c>
      <c r="C75" s="294">
        <v>44476</v>
      </c>
      <c r="D75" s="297">
        <v>7.5694444444444439E-2</v>
      </c>
      <c r="E75" s="297">
        <v>8.4722222222222213E-2</v>
      </c>
      <c r="F75" s="297" t="s">
        <v>518</v>
      </c>
      <c r="G75" s="267" t="s">
        <v>519</v>
      </c>
      <c r="H75" s="298">
        <v>16030</v>
      </c>
      <c r="I75" s="298">
        <v>10750</v>
      </c>
      <c r="J75" s="179">
        <f t="shared" si="1"/>
        <v>5280</v>
      </c>
      <c r="K75" s="165"/>
    </row>
    <row r="76" spans="2:11" ht="24.95" customHeight="1" x14ac:dyDescent="0.25">
      <c r="B76" s="296">
        <v>2842</v>
      </c>
      <c r="C76" s="294">
        <v>44476</v>
      </c>
      <c r="D76" s="297">
        <v>0.45902777777777781</v>
      </c>
      <c r="E76" s="297">
        <v>0.46527777777777773</v>
      </c>
      <c r="F76" s="297" t="s">
        <v>515</v>
      </c>
      <c r="G76" s="267" t="s">
        <v>524</v>
      </c>
      <c r="H76" s="298">
        <v>18340</v>
      </c>
      <c r="I76" s="298">
        <v>10960</v>
      </c>
      <c r="J76" s="179">
        <f t="shared" si="1"/>
        <v>7380</v>
      </c>
      <c r="K76" s="165"/>
    </row>
    <row r="77" spans="2:11" ht="24.95" customHeight="1" x14ac:dyDescent="0.25">
      <c r="B77" s="296">
        <v>2843</v>
      </c>
      <c r="C77" s="294">
        <v>44476</v>
      </c>
      <c r="D77" s="297">
        <v>0.50694444444444442</v>
      </c>
      <c r="E77" s="297">
        <v>0.51597222222222217</v>
      </c>
      <c r="F77" s="297" t="s">
        <v>521</v>
      </c>
      <c r="G77" s="267" t="s">
        <v>522</v>
      </c>
      <c r="H77" s="298">
        <v>10210</v>
      </c>
      <c r="I77" s="298">
        <v>7590</v>
      </c>
      <c r="J77" s="179">
        <f t="shared" si="1"/>
        <v>2620</v>
      </c>
      <c r="K77" s="165"/>
    </row>
    <row r="78" spans="2:11" ht="24.95" customHeight="1" x14ac:dyDescent="0.25">
      <c r="B78" s="296">
        <v>2844</v>
      </c>
      <c r="C78" s="294">
        <v>44476</v>
      </c>
      <c r="D78" s="297">
        <v>0.51527777777777783</v>
      </c>
      <c r="E78" s="297">
        <v>0.5229166666666667</v>
      </c>
      <c r="F78" s="297" t="s">
        <v>526</v>
      </c>
      <c r="G78" s="267" t="s">
        <v>535</v>
      </c>
      <c r="H78" s="298">
        <v>16550</v>
      </c>
      <c r="I78" s="298">
        <v>10680</v>
      </c>
      <c r="J78" s="179">
        <f t="shared" si="1"/>
        <v>5870</v>
      </c>
      <c r="K78" s="165"/>
    </row>
    <row r="79" spans="2:11" ht="24.95" customHeight="1" x14ac:dyDescent="0.25">
      <c r="B79" s="296">
        <v>2845</v>
      </c>
      <c r="C79" s="294">
        <v>44476</v>
      </c>
      <c r="D79" s="297">
        <v>0.51736111111111105</v>
      </c>
      <c r="E79" s="297">
        <v>0.52500000000000002</v>
      </c>
      <c r="F79" s="297" t="s">
        <v>531</v>
      </c>
      <c r="G79" s="267" t="s">
        <v>527</v>
      </c>
      <c r="H79" s="298">
        <v>15610</v>
      </c>
      <c r="I79" s="298">
        <v>11060</v>
      </c>
      <c r="J79" s="179">
        <f t="shared" si="1"/>
        <v>4550</v>
      </c>
      <c r="K79" s="165"/>
    </row>
    <row r="80" spans="2:11" ht="24.95" customHeight="1" x14ac:dyDescent="0.25">
      <c r="B80" s="296">
        <v>2846</v>
      </c>
      <c r="C80" s="294">
        <v>44476</v>
      </c>
      <c r="D80" s="297">
        <v>0.55347222222222225</v>
      </c>
      <c r="E80" s="297">
        <v>0.56180555555555556</v>
      </c>
      <c r="F80" s="297" t="s">
        <v>518</v>
      </c>
      <c r="G80" s="267" t="s">
        <v>529</v>
      </c>
      <c r="H80" s="298">
        <v>19110</v>
      </c>
      <c r="I80" s="298">
        <v>10700</v>
      </c>
      <c r="J80" s="179">
        <f t="shared" si="1"/>
        <v>8410</v>
      </c>
      <c r="K80" s="165"/>
    </row>
    <row r="81" spans="2:11" ht="24.95" customHeight="1" x14ac:dyDescent="0.25">
      <c r="B81" s="296">
        <v>2847</v>
      </c>
      <c r="C81" s="294">
        <v>44476</v>
      </c>
      <c r="D81" s="297">
        <v>0.56666666666666665</v>
      </c>
      <c r="E81" s="297">
        <v>0.57291666666666663</v>
      </c>
      <c r="F81" s="297" t="s">
        <v>515</v>
      </c>
      <c r="G81" s="267" t="s">
        <v>524</v>
      </c>
      <c r="H81" s="298">
        <v>13310</v>
      </c>
      <c r="I81" s="298">
        <v>10950</v>
      </c>
      <c r="J81" s="179">
        <f t="shared" si="1"/>
        <v>2360</v>
      </c>
      <c r="K81" s="165"/>
    </row>
    <row r="82" spans="2:11" ht="24.95" customHeight="1" x14ac:dyDescent="0.25">
      <c r="B82" s="296">
        <v>2849</v>
      </c>
      <c r="C82" s="294">
        <v>44476</v>
      </c>
      <c r="D82" s="297">
        <v>0.59513888888888888</v>
      </c>
      <c r="E82" s="297">
        <v>0.60347222222222219</v>
      </c>
      <c r="F82" s="297" t="s">
        <v>521</v>
      </c>
      <c r="G82" s="267" t="s">
        <v>522</v>
      </c>
      <c r="H82" s="298">
        <v>8640</v>
      </c>
      <c r="I82" s="298">
        <v>7600</v>
      </c>
      <c r="J82" s="179">
        <f t="shared" si="1"/>
        <v>1040</v>
      </c>
      <c r="K82" s="165"/>
    </row>
    <row r="83" spans="2:11" ht="24.95" customHeight="1" x14ac:dyDescent="0.25">
      <c r="B83" s="296">
        <v>2851</v>
      </c>
      <c r="C83" s="294">
        <v>44476</v>
      </c>
      <c r="D83" s="297">
        <v>0.8833333333333333</v>
      </c>
      <c r="E83" s="297">
        <v>0.89236111111111116</v>
      </c>
      <c r="F83" s="297" t="s">
        <v>518</v>
      </c>
      <c r="G83" s="267" t="s">
        <v>519</v>
      </c>
      <c r="H83" s="298">
        <v>16970</v>
      </c>
      <c r="I83" s="298">
        <v>10640</v>
      </c>
      <c r="J83" s="179">
        <f t="shared" si="1"/>
        <v>6330</v>
      </c>
      <c r="K83" s="165"/>
    </row>
    <row r="84" spans="2:11" ht="24.95" customHeight="1" x14ac:dyDescent="0.25">
      <c r="B84" s="296">
        <v>2853</v>
      </c>
      <c r="C84" s="294">
        <v>44476</v>
      </c>
      <c r="D84" s="297">
        <v>0.97638888888888886</v>
      </c>
      <c r="E84" s="297">
        <v>0.9868055555555556</v>
      </c>
      <c r="F84" s="297" t="s">
        <v>526</v>
      </c>
      <c r="G84" s="267" t="s">
        <v>516</v>
      </c>
      <c r="H84" s="298">
        <v>20770</v>
      </c>
      <c r="I84" s="298">
        <v>10610</v>
      </c>
      <c r="J84" s="179">
        <f t="shared" si="1"/>
        <v>10160</v>
      </c>
      <c r="K84" s="165"/>
    </row>
    <row r="85" spans="2:11" ht="24.95" customHeight="1" x14ac:dyDescent="0.25">
      <c r="B85" s="296">
        <v>2852</v>
      </c>
      <c r="C85" s="294">
        <v>44476</v>
      </c>
      <c r="D85" s="297">
        <v>0.97777777777777775</v>
      </c>
      <c r="E85" s="297">
        <v>0.98472222222222217</v>
      </c>
      <c r="F85" s="297" t="s">
        <v>518</v>
      </c>
      <c r="G85" s="267" t="s">
        <v>519</v>
      </c>
      <c r="H85" s="298">
        <v>14210</v>
      </c>
      <c r="I85" s="298">
        <v>10640</v>
      </c>
      <c r="J85" s="179">
        <f t="shared" si="1"/>
        <v>3570</v>
      </c>
      <c r="K85" s="165"/>
    </row>
    <row r="86" spans="2:11" ht="24.95" customHeight="1" x14ac:dyDescent="0.25">
      <c r="B86" s="296">
        <v>2854</v>
      </c>
      <c r="C86" s="294">
        <v>44477</v>
      </c>
      <c r="D86" s="297">
        <v>7.6388888888888886E-3</v>
      </c>
      <c r="E86" s="297">
        <v>1.8055555555555557E-2</v>
      </c>
      <c r="F86" s="297" t="s">
        <v>515</v>
      </c>
      <c r="G86" s="267" t="s">
        <v>539</v>
      </c>
      <c r="H86" s="298">
        <v>16890</v>
      </c>
      <c r="I86" s="298">
        <v>10930</v>
      </c>
      <c r="J86" s="179">
        <f t="shared" si="1"/>
        <v>5960</v>
      </c>
      <c r="K86" s="165"/>
    </row>
    <row r="87" spans="2:11" ht="24.95" customHeight="1" x14ac:dyDescent="0.25">
      <c r="B87" s="296">
        <v>2856</v>
      </c>
      <c r="C87" s="294">
        <v>44477</v>
      </c>
      <c r="D87" s="297">
        <v>0.39861111111111108</v>
      </c>
      <c r="E87" s="297">
        <v>0.41041666666666665</v>
      </c>
      <c r="F87" s="297" t="s">
        <v>531</v>
      </c>
      <c r="G87" s="267" t="s">
        <v>527</v>
      </c>
      <c r="H87" s="298">
        <v>14930</v>
      </c>
      <c r="I87" s="298">
        <v>11040</v>
      </c>
      <c r="J87" s="179">
        <f t="shared" si="1"/>
        <v>3890</v>
      </c>
      <c r="K87" s="165"/>
    </row>
    <row r="88" spans="2:11" ht="24.95" customHeight="1" x14ac:dyDescent="0.25">
      <c r="B88" s="296">
        <v>2859</v>
      </c>
      <c r="C88" s="294">
        <v>44477</v>
      </c>
      <c r="D88" s="297">
        <v>0.49374999999999997</v>
      </c>
      <c r="E88" s="297">
        <v>0.50069444444444444</v>
      </c>
      <c r="F88" s="297" t="s">
        <v>515</v>
      </c>
      <c r="G88" s="267" t="s">
        <v>524</v>
      </c>
      <c r="H88" s="298">
        <v>21100</v>
      </c>
      <c r="I88" s="298">
        <v>10850</v>
      </c>
      <c r="J88" s="179">
        <f t="shared" si="1"/>
        <v>10250</v>
      </c>
      <c r="K88" s="165"/>
    </row>
    <row r="89" spans="2:11" ht="24.95" customHeight="1" x14ac:dyDescent="0.25">
      <c r="B89" s="296">
        <v>2860</v>
      </c>
      <c r="C89" s="294">
        <v>44477</v>
      </c>
      <c r="D89" s="297">
        <v>0.49722222222222223</v>
      </c>
      <c r="E89" s="297">
        <v>0.50624999999999998</v>
      </c>
      <c r="F89" s="297" t="s">
        <v>518</v>
      </c>
      <c r="G89" s="267" t="s">
        <v>535</v>
      </c>
      <c r="H89" s="298">
        <v>16920</v>
      </c>
      <c r="I89" s="298">
        <v>10650</v>
      </c>
      <c r="J89" s="179">
        <f t="shared" si="1"/>
        <v>6270</v>
      </c>
      <c r="K89" s="165"/>
    </row>
    <row r="90" spans="2:11" ht="24.95" customHeight="1" x14ac:dyDescent="0.25">
      <c r="B90" s="296">
        <v>2861</v>
      </c>
      <c r="C90" s="294">
        <v>44477</v>
      </c>
      <c r="D90" s="297">
        <v>0.55069444444444449</v>
      </c>
      <c r="E90" s="297">
        <v>0.56041666666666667</v>
      </c>
      <c r="F90" s="297" t="s">
        <v>521</v>
      </c>
      <c r="G90" s="267" t="s">
        <v>522</v>
      </c>
      <c r="H90" s="298">
        <v>10620</v>
      </c>
      <c r="I90" s="298">
        <v>7510</v>
      </c>
      <c r="J90" s="179">
        <f t="shared" si="1"/>
        <v>3110</v>
      </c>
      <c r="K90" s="165"/>
    </row>
    <row r="91" spans="2:11" ht="24.95" customHeight="1" x14ac:dyDescent="0.25">
      <c r="B91" s="296">
        <v>2863</v>
      </c>
      <c r="C91" s="294">
        <v>44477</v>
      </c>
      <c r="D91" s="297">
        <v>0.62986111111111109</v>
      </c>
      <c r="E91" s="297">
        <v>0.63680555555555551</v>
      </c>
      <c r="F91" s="297" t="s">
        <v>515</v>
      </c>
      <c r="G91" s="267" t="s">
        <v>524</v>
      </c>
      <c r="H91" s="298">
        <v>13670</v>
      </c>
      <c r="I91" s="298">
        <v>10910</v>
      </c>
      <c r="J91" s="179">
        <f t="shared" si="1"/>
        <v>2760</v>
      </c>
      <c r="K91" s="165"/>
    </row>
    <row r="92" spans="2:11" ht="24.95" customHeight="1" x14ac:dyDescent="0.25">
      <c r="B92" s="296">
        <v>2864</v>
      </c>
      <c r="C92" s="294">
        <v>44477</v>
      </c>
      <c r="D92" s="297">
        <v>0.63958333333333328</v>
      </c>
      <c r="E92" s="297">
        <v>0.64444444444444449</v>
      </c>
      <c r="F92" s="297" t="s">
        <v>521</v>
      </c>
      <c r="G92" s="267" t="s">
        <v>522</v>
      </c>
      <c r="H92" s="298">
        <v>8640</v>
      </c>
      <c r="I92" s="298">
        <v>7480</v>
      </c>
      <c r="J92" s="179">
        <f t="shared" si="1"/>
        <v>1160</v>
      </c>
      <c r="K92" s="165"/>
    </row>
    <row r="93" spans="2:11" ht="24.95" customHeight="1" x14ac:dyDescent="0.25">
      <c r="B93" s="296">
        <v>2868</v>
      </c>
      <c r="C93" s="294">
        <v>44477</v>
      </c>
      <c r="D93" s="297">
        <v>0.67083333333333339</v>
      </c>
      <c r="E93" s="297">
        <v>0.6777777777777777</v>
      </c>
      <c r="F93" s="297" t="s">
        <v>526</v>
      </c>
      <c r="G93" s="267" t="s">
        <v>524</v>
      </c>
      <c r="H93" s="298">
        <v>14330</v>
      </c>
      <c r="I93" s="298">
        <v>10860</v>
      </c>
      <c r="J93" s="179">
        <f t="shared" si="1"/>
        <v>3470</v>
      </c>
      <c r="K93" s="165"/>
    </row>
    <row r="94" spans="2:11" ht="24.95" customHeight="1" x14ac:dyDescent="0.25">
      <c r="B94" s="296">
        <v>2870</v>
      </c>
      <c r="C94" s="294">
        <v>44477</v>
      </c>
      <c r="D94" s="297">
        <v>0.71805555555555556</v>
      </c>
      <c r="E94" s="297">
        <v>0.72430555555555554</v>
      </c>
      <c r="F94" s="297" t="s">
        <v>531</v>
      </c>
      <c r="G94" s="267" t="s">
        <v>527</v>
      </c>
      <c r="H94" s="298">
        <v>12430</v>
      </c>
      <c r="I94" s="298">
        <v>10790</v>
      </c>
      <c r="J94" s="179">
        <f t="shared" si="1"/>
        <v>1640</v>
      </c>
      <c r="K94" s="165"/>
    </row>
    <row r="95" spans="2:11" ht="24.95" customHeight="1" x14ac:dyDescent="0.25">
      <c r="B95" s="296">
        <v>2871</v>
      </c>
      <c r="C95" s="294">
        <v>44477</v>
      </c>
      <c r="D95" s="297">
        <v>0.72083333333333333</v>
      </c>
      <c r="E95" s="297">
        <v>0.7284722222222223</v>
      </c>
      <c r="F95" s="297" t="s">
        <v>515</v>
      </c>
      <c r="G95" s="267" t="s">
        <v>532</v>
      </c>
      <c r="H95" s="298">
        <v>13540</v>
      </c>
      <c r="I95" s="298">
        <v>10880</v>
      </c>
      <c r="J95" s="179">
        <f t="shared" si="1"/>
        <v>2660</v>
      </c>
      <c r="K95" s="165"/>
    </row>
    <row r="96" spans="2:11" ht="24.95" customHeight="1" x14ac:dyDescent="0.25">
      <c r="B96" s="296">
        <v>2872</v>
      </c>
      <c r="C96" s="294">
        <v>44477</v>
      </c>
      <c r="D96" s="297">
        <v>0.7284722222222223</v>
      </c>
      <c r="E96" s="297">
        <v>0.73611111111111116</v>
      </c>
      <c r="F96" s="297" t="s">
        <v>518</v>
      </c>
      <c r="G96" s="267" t="s">
        <v>535</v>
      </c>
      <c r="H96" s="298">
        <v>15010</v>
      </c>
      <c r="I96" s="298">
        <v>10650</v>
      </c>
      <c r="J96" s="179">
        <f t="shared" si="1"/>
        <v>4360</v>
      </c>
      <c r="K96" s="165"/>
    </row>
    <row r="97" spans="2:11" ht="24.95" customHeight="1" x14ac:dyDescent="0.25">
      <c r="B97" s="296">
        <v>2874</v>
      </c>
      <c r="C97" s="294">
        <v>44477</v>
      </c>
      <c r="D97" s="297">
        <v>0.89374999999999993</v>
      </c>
      <c r="E97" s="297">
        <v>0.90277777777777779</v>
      </c>
      <c r="F97" s="297" t="s">
        <v>531</v>
      </c>
      <c r="G97" s="267" t="s">
        <v>539</v>
      </c>
      <c r="H97" s="298">
        <v>17280</v>
      </c>
      <c r="I97" s="298">
        <v>11090</v>
      </c>
      <c r="J97" s="179">
        <f t="shared" si="1"/>
        <v>6190</v>
      </c>
      <c r="K97" s="165"/>
    </row>
    <row r="98" spans="2:11" ht="24.95" customHeight="1" x14ac:dyDescent="0.25">
      <c r="B98" s="296">
        <v>2875</v>
      </c>
      <c r="C98" s="294">
        <v>44477</v>
      </c>
      <c r="D98" s="297">
        <v>0.93472222222222223</v>
      </c>
      <c r="E98" s="297">
        <v>0.94166666666666676</v>
      </c>
      <c r="F98" s="297" t="s">
        <v>518</v>
      </c>
      <c r="G98" s="267" t="s">
        <v>519</v>
      </c>
      <c r="H98" s="298">
        <v>20140</v>
      </c>
      <c r="I98" s="298">
        <v>10830</v>
      </c>
      <c r="J98" s="179">
        <f t="shared" si="1"/>
        <v>9310</v>
      </c>
      <c r="K98" s="165"/>
    </row>
    <row r="99" spans="2:11" ht="24.95" customHeight="1" x14ac:dyDescent="0.25">
      <c r="B99" s="296">
        <v>2876</v>
      </c>
      <c r="C99" s="294">
        <v>44477</v>
      </c>
      <c r="D99" s="297">
        <v>0.98611111111111116</v>
      </c>
      <c r="E99" s="297">
        <v>0.99444444444444446</v>
      </c>
      <c r="F99" s="297" t="s">
        <v>515</v>
      </c>
      <c r="G99" s="267" t="s">
        <v>516</v>
      </c>
      <c r="H99" s="298">
        <v>21350</v>
      </c>
      <c r="I99" s="298">
        <v>11170</v>
      </c>
      <c r="J99" s="179">
        <f t="shared" si="1"/>
        <v>10180</v>
      </c>
      <c r="K99" s="165"/>
    </row>
    <row r="100" spans="2:11" ht="24.95" customHeight="1" x14ac:dyDescent="0.25">
      <c r="B100" s="296">
        <v>2877</v>
      </c>
      <c r="C100" s="294">
        <v>44478</v>
      </c>
      <c r="D100" s="297">
        <v>3.4027777777777775E-2</v>
      </c>
      <c r="E100" s="297">
        <v>4.3055555555555562E-2</v>
      </c>
      <c r="F100" s="297" t="s">
        <v>531</v>
      </c>
      <c r="G100" s="267" t="s">
        <v>539</v>
      </c>
      <c r="H100" s="298">
        <v>16140</v>
      </c>
      <c r="I100" s="298">
        <v>11070</v>
      </c>
      <c r="J100" s="179">
        <f t="shared" si="1"/>
        <v>5070</v>
      </c>
      <c r="K100" s="165"/>
    </row>
    <row r="101" spans="2:11" ht="24.95" customHeight="1" x14ac:dyDescent="0.25">
      <c r="B101" s="296">
        <v>2878</v>
      </c>
      <c r="C101" s="294">
        <v>44478</v>
      </c>
      <c r="D101" s="297">
        <v>3.7499999999999999E-2</v>
      </c>
      <c r="E101" s="297">
        <v>4.6527777777777779E-2</v>
      </c>
      <c r="F101" s="297" t="s">
        <v>518</v>
      </c>
      <c r="G101" s="267" t="s">
        <v>519</v>
      </c>
      <c r="H101" s="298">
        <v>15360</v>
      </c>
      <c r="I101" s="298">
        <v>10830</v>
      </c>
      <c r="J101" s="179">
        <f t="shared" si="1"/>
        <v>4530</v>
      </c>
      <c r="K101" s="165"/>
    </row>
    <row r="102" spans="2:11" ht="24.95" customHeight="1" x14ac:dyDescent="0.25">
      <c r="B102" s="296">
        <v>2880</v>
      </c>
      <c r="C102" s="294">
        <v>44478</v>
      </c>
      <c r="D102" s="297">
        <v>0.4826388888888889</v>
      </c>
      <c r="E102" s="297">
        <v>0.4909722222222222</v>
      </c>
      <c r="F102" s="297" t="s">
        <v>518</v>
      </c>
      <c r="G102" s="267" t="s">
        <v>532</v>
      </c>
      <c r="H102" s="298">
        <v>18290</v>
      </c>
      <c r="I102" s="298">
        <v>10630</v>
      </c>
      <c r="J102" s="179">
        <f t="shared" si="1"/>
        <v>7660</v>
      </c>
      <c r="K102" s="165"/>
    </row>
    <row r="103" spans="2:11" ht="24.95" customHeight="1" x14ac:dyDescent="0.25">
      <c r="B103" s="296">
        <v>2881</v>
      </c>
      <c r="C103" s="294">
        <v>44478</v>
      </c>
      <c r="D103" s="297">
        <v>0.5395833333333333</v>
      </c>
      <c r="E103" s="297">
        <v>0.54583333333333328</v>
      </c>
      <c r="F103" s="297" t="s">
        <v>515</v>
      </c>
      <c r="G103" s="267" t="s">
        <v>529</v>
      </c>
      <c r="H103" s="298">
        <v>21560</v>
      </c>
      <c r="I103" s="298">
        <v>10930</v>
      </c>
      <c r="J103" s="179">
        <f t="shared" si="1"/>
        <v>10630</v>
      </c>
      <c r="K103" s="165"/>
    </row>
    <row r="104" spans="2:11" ht="24.95" customHeight="1" x14ac:dyDescent="0.25">
      <c r="B104" s="296">
        <v>2882</v>
      </c>
      <c r="C104" s="294">
        <v>44478</v>
      </c>
      <c r="D104" s="297">
        <v>0.5541666666666667</v>
      </c>
      <c r="E104" s="297">
        <v>0.55972222222222223</v>
      </c>
      <c r="F104" s="297" t="s">
        <v>518</v>
      </c>
      <c r="G104" s="267" t="s">
        <v>532</v>
      </c>
      <c r="H104" s="298">
        <v>12130</v>
      </c>
      <c r="I104" s="298">
        <v>10690</v>
      </c>
      <c r="J104" s="179">
        <f t="shared" si="1"/>
        <v>1440</v>
      </c>
      <c r="K104" s="165"/>
    </row>
    <row r="105" spans="2:11" ht="24.95" customHeight="1" x14ac:dyDescent="0.25">
      <c r="B105" s="296">
        <v>2883</v>
      </c>
      <c r="C105" s="294">
        <v>44478</v>
      </c>
      <c r="D105" s="297">
        <v>0.57847222222222217</v>
      </c>
      <c r="E105" s="297">
        <v>0.5854166666666667</v>
      </c>
      <c r="F105" s="297" t="s">
        <v>526</v>
      </c>
      <c r="G105" s="267" t="s">
        <v>535</v>
      </c>
      <c r="H105" s="298">
        <v>19030</v>
      </c>
      <c r="I105" s="298">
        <v>10750</v>
      </c>
      <c r="J105" s="179">
        <f t="shared" si="1"/>
        <v>8280</v>
      </c>
      <c r="K105" s="165"/>
    </row>
    <row r="106" spans="2:11" ht="24.95" customHeight="1" x14ac:dyDescent="0.25">
      <c r="B106" s="296">
        <v>2884</v>
      </c>
      <c r="C106" s="294">
        <v>44478</v>
      </c>
      <c r="D106" s="297">
        <v>0.62847222222222221</v>
      </c>
      <c r="E106" s="297">
        <v>0.63472222222222219</v>
      </c>
      <c r="F106" s="297" t="s">
        <v>526</v>
      </c>
      <c r="G106" s="267" t="s">
        <v>535</v>
      </c>
      <c r="H106" s="298">
        <v>11960</v>
      </c>
      <c r="I106" s="298">
        <v>10710</v>
      </c>
      <c r="J106" s="179">
        <f t="shared" si="1"/>
        <v>1250</v>
      </c>
      <c r="K106" s="165"/>
    </row>
    <row r="107" spans="2:11" ht="24.95" customHeight="1" x14ac:dyDescent="0.25">
      <c r="B107" s="296">
        <v>2885</v>
      </c>
      <c r="C107" s="294">
        <v>44478</v>
      </c>
      <c r="D107" s="297">
        <v>0.90138888888888891</v>
      </c>
      <c r="E107" s="297">
        <v>0.90833333333333333</v>
      </c>
      <c r="F107" s="297" t="s">
        <v>518</v>
      </c>
      <c r="G107" s="267" t="s">
        <v>519</v>
      </c>
      <c r="H107" s="298">
        <v>17970</v>
      </c>
      <c r="I107" s="298">
        <v>10720</v>
      </c>
      <c r="J107" s="179">
        <f t="shared" si="1"/>
        <v>7250</v>
      </c>
      <c r="K107" s="165"/>
    </row>
    <row r="108" spans="2:11" ht="24.95" customHeight="1" x14ac:dyDescent="0.25">
      <c r="B108" s="296">
        <v>2886</v>
      </c>
      <c r="C108" s="294">
        <v>44478</v>
      </c>
      <c r="D108" s="297">
        <v>0.91319444444444453</v>
      </c>
      <c r="E108" s="297">
        <v>0.92152777777777783</v>
      </c>
      <c r="F108" s="297" t="s">
        <v>515</v>
      </c>
      <c r="G108" s="267" t="s">
        <v>516</v>
      </c>
      <c r="H108" s="298">
        <v>20190</v>
      </c>
      <c r="I108" s="298">
        <v>10990</v>
      </c>
      <c r="J108" s="179">
        <f t="shared" si="1"/>
        <v>9200</v>
      </c>
      <c r="K108" s="165"/>
    </row>
    <row r="109" spans="2:11" ht="24.95" customHeight="1" x14ac:dyDescent="0.25">
      <c r="B109" s="296">
        <v>2887</v>
      </c>
      <c r="C109" s="294">
        <v>44478</v>
      </c>
      <c r="D109" s="297">
        <v>0.95486111111111116</v>
      </c>
      <c r="E109" s="297">
        <v>0.96250000000000002</v>
      </c>
      <c r="F109" s="297" t="s">
        <v>526</v>
      </c>
      <c r="G109" s="267" t="s">
        <v>539</v>
      </c>
      <c r="H109" s="298">
        <v>20150</v>
      </c>
      <c r="I109" s="298">
        <v>10740</v>
      </c>
      <c r="J109" s="179">
        <f t="shared" si="1"/>
        <v>9410</v>
      </c>
      <c r="K109" s="165"/>
    </row>
    <row r="110" spans="2:11" ht="24.95" customHeight="1" x14ac:dyDescent="0.25">
      <c r="B110" s="300">
        <v>2888</v>
      </c>
      <c r="C110" s="294">
        <v>44479</v>
      </c>
      <c r="D110" s="301">
        <v>9.0277777777777787E-3</v>
      </c>
      <c r="E110" s="301">
        <v>1.3888888888888888E-2</v>
      </c>
      <c r="F110" s="297" t="s">
        <v>526</v>
      </c>
      <c r="G110" s="303" t="s">
        <v>539</v>
      </c>
      <c r="H110" s="302">
        <v>12340</v>
      </c>
      <c r="I110" s="302">
        <v>10770</v>
      </c>
      <c r="J110" s="179">
        <f t="shared" si="1"/>
        <v>1570</v>
      </c>
      <c r="K110" s="165"/>
    </row>
    <row r="111" spans="2:11" ht="24.95" customHeight="1" x14ac:dyDescent="0.25">
      <c r="B111" s="296">
        <v>2889</v>
      </c>
      <c r="C111" s="294">
        <v>44479</v>
      </c>
      <c r="D111" s="297">
        <v>4.3055555555555562E-2</v>
      </c>
      <c r="E111" s="297">
        <v>4.9305555555555554E-2</v>
      </c>
      <c r="F111" s="297" t="s">
        <v>515</v>
      </c>
      <c r="G111" s="267" t="s">
        <v>516</v>
      </c>
      <c r="H111" s="298">
        <v>16650</v>
      </c>
      <c r="I111" s="298">
        <v>11060</v>
      </c>
      <c r="J111" s="179">
        <f t="shared" si="1"/>
        <v>5590</v>
      </c>
      <c r="K111" s="165"/>
    </row>
    <row r="112" spans="2:11" ht="24.95" customHeight="1" x14ac:dyDescent="0.25">
      <c r="B112" s="296">
        <v>2890</v>
      </c>
      <c r="C112" s="294">
        <v>44479</v>
      </c>
      <c r="D112" s="297">
        <v>5.2083333333333336E-2</v>
      </c>
      <c r="E112" s="297">
        <v>5.6944444444444443E-2</v>
      </c>
      <c r="F112" s="297" t="s">
        <v>518</v>
      </c>
      <c r="G112" s="267" t="s">
        <v>519</v>
      </c>
      <c r="H112" s="298">
        <v>14700</v>
      </c>
      <c r="I112" s="298">
        <v>10640</v>
      </c>
      <c r="J112" s="179">
        <f t="shared" si="1"/>
        <v>4060</v>
      </c>
      <c r="K112" s="165"/>
    </row>
    <row r="113" spans="2:11" ht="24.95" customHeight="1" x14ac:dyDescent="0.25">
      <c r="B113" s="296">
        <v>2891</v>
      </c>
      <c r="C113" s="294">
        <v>44479</v>
      </c>
      <c r="D113" s="297">
        <v>0.62986111111111109</v>
      </c>
      <c r="E113" s="297">
        <v>0.63680555555555551</v>
      </c>
      <c r="F113" s="297" t="s">
        <v>515</v>
      </c>
      <c r="G113" s="267" t="s">
        <v>524</v>
      </c>
      <c r="H113" s="298">
        <v>18680</v>
      </c>
      <c r="I113" s="298">
        <v>11000</v>
      </c>
      <c r="J113" s="179">
        <f t="shared" si="1"/>
        <v>7680</v>
      </c>
      <c r="K113" s="165"/>
    </row>
    <row r="114" spans="2:11" ht="24.95" customHeight="1" x14ac:dyDescent="0.25">
      <c r="B114" s="296">
        <v>2893</v>
      </c>
      <c r="C114" s="294">
        <v>44479</v>
      </c>
      <c r="D114" s="297">
        <v>0.9604166666666667</v>
      </c>
      <c r="E114" s="297">
        <v>0.96527777777777779</v>
      </c>
      <c r="F114" s="297" t="s">
        <v>518</v>
      </c>
      <c r="G114" s="267" t="s">
        <v>519</v>
      </c>
      <c r="H114" s="298">
        <v>16140</v>
      </c>
      <c r="I114" s="298">
        <v>10630</v>
      </c>
      <c r="J114" s="179">
        <f t="shared" si="1"/>
        <v>5510</v>
      </c>
      <c r="K114" s="165"/>
    </row>
    <row r="115" spans="2:11" ht="24.95" customHeight="1" x14ac:dyDescent="0.25">
      <c r="B115" s="296">
        <v>2894</v>
      </c>
      <c r="C115" s="294">
        <v>44480</v>
      </c>
      <c r="D115" s="297">
        <v>0.33263888888888887</v>
      </c>
      <c r="E115" s="297">
        <v>0.34097222222222223</v>
      </c>
      <c r="F115" s="297" t="s">
        <v>531</v>
      </c>
      <c r="G115" s="267" t="s">
        <v>527</v>
      </c>
      <c r="H115" s="298">
        <v>15820</v>
      </c>
      <c r="I115" s="298">
        <v>11150</v>
      </c>
      <c r="J115" s="179">
        <f t="shared" si="1"/>
        <v>4670</v>
      </c>
      <c r="K115" s="165"/>
    </row>
    <row r="116" spans="2:11" ht="24.95" customHeight="1" x14ac:dyDescent="0.25">
      <c r="B116" s="296">
        <v>2897</v>
      </c>
      <c r="C116" s="294">
        <v>44480</v>
      </c>
      <c r="D116" s="297">
        <v>0.44791666666666669</v>
      </c>
      <c r="E116" s="297">
        <v>0.45694444444444443</v>
      </c>
      <c r="F116" s="297" t="s">
        <v>521</v>
      </c>
      <c r="G116" s="267" t="s">
        <v>522</v>
      </c>
      <c r="H116" s="298">
        <v>10460</v>
      </c>
      <c r="I116" s="298">
        <v>7770</v>
      </c>
      <c r="J116" s="179">
        <f t="shared" si="1"/>
        <v>2690</v>
      </c>
      <c r="K116" s="165"/>
    </row>
    <row r="117" spans="2:11" ht="24.95" customHeight="1" x14ac:dyDescent="0.25">
      <c r="B117" s="296">
        <v>2898</v>
      </c>
      <c r="C117" s="294">
        <v>44480</v>
      </c>
      <c r="D117" s="297">
        <v>0.4993055555555555</v>
      </c>
      <c r="E117" s="297">
        <v>0.50624999999999998</v>
      </c>
      <c r="F117" s="297" t="s">
        <v>515</v>
      </c>
      <c r="G117" s="267" t="s">
        <v>524</v>
      </c>
      <c r="H117" s="298">
        <v>21090</v>
      </c>
      <c r="I117" s="298">
        <v>10900</v>
      </c>
      <c r="J117" s="179">
        <f t="shared" si="1"/>
        <v>10190</v>
      </c>
      <c r="K117" s="165"/>
    </row>
    <row r="118" spans="2:11" ht="24.95" customHeight="1" x14ac:dyDescent="0.25">
      <c r="B118" s="296">
        <v>2900</v>
      </c>
      <c r="C118" s="294">
        <v>44480</v>
      </c>
      <c r="D118" s="297">
        <v>0.5131944444444444</v>
      </c>
      <c r="E118" s="297">
        <v>0.52083333333333337</v>
      </c>
      <c r="F118" s="297" t="s">
        <v>518</v>
      </c>
      <c r="G118" s="267" t="s">
        <v>532</v>
      </c>
      <c r="H118" s="298">
        <v>17700</v>
      </c>
      <c r="I118" s="298">
        <v>10680</v>
      </c>
      <c r="J118" s="179">
        <f t="shared" si="1"/>
        <v>7020</v>
      </c>
      <c r="K118" s="165"/>
    </row>
    <row r="119" spans="2:11" ht="24.95" customHeight="1" x14ac:dyDescent="0.25">
      <c r="B119" s="296">
        <v>2902</v>
      </c>
      <c r="C119" s="294">
        <v>44480</v>
      </c>
      <c r="D119" s="297">
        <v>0.51874999999999993</v>
      </c>
      <c r="E119" s="297">
        <v>0.52777777777777779</v>
      </c>
      <c r="F119" s="297" t="s">
        <v>531</v>
      </c>
      <c r="G119" s="267" t="s">
        <v>527</v>
      </c>
      <c r="H119" s="298">
        <v>16770</v>
      </c>
      <c r="I119" s="298">
        <v>11030</v>
      </c>
      <c r="J119" s="179">
        <f t="shared" si="1"/>
        <v>5740</v>
      </c>
      <c r="K119" s="165"/>
    </row>
    <row r="120" spans="2:11" ht="24.95" customHeight="1" x14ac:dyDescent="0.25">
      <c r="B120" s="300">
        <v>2901</v>
      </c>
      <c r="C120" s="294">
        <v>44480</v>
      </c>
      <c r="D120" s="301">
        <v>0.52013888888888882</v>
      </c>
      <c r="E120" s="301">
        <v>0.52638888888888891</v>
      </c>
      <c r="F120" s="297" t="s">
        <v>526</v>
      </c>
      <c r="G120" s="303" t="s">
        <v>529</v>
      </c>
      <c r="H120" s="302">
        <v>17100</v>
      </c>
      <c r="I120" s="302">
        <v>10610</v>
      </c>
      <c r="J120" s="179">
        <f t="shared" si="1"/>
        <v>6490</v>
      </c>
      <c r="K120" s="165"/>
    </row>
    <row r="121" spans="2:11" ht="24.95" customHeight="1" x14ac:dyDescent="0.25">
      <c r="B121" s="300">
        <v>2903</v>
      </c>
      <c r="C121" s="294">
        <v>44480</v>
      </c>
      <c r="D121" s="301">
        <v>0.60069444444444442</v>
      </c>
      <c r="E121" s="301">
        <v>0.6069444444444444</v>
      </c>
      <c r="F121" s="297" t="s">
        <v>515</v>
      </c>
      <c r="G121" s="303" t="s">
        <v>524</v>
      </c>
      <c r="H121" s="302">
        <v>15220</v>
      </c>
      <c r="I121" s="302">
        <v>10960</v>
      </c>
      <c r="J121" s="179">
        <f t="shared" si="1"/>
        <v>4260</v>
      </c>
      <c r="K121" s="165"/>
    </row>
    <row r="122" spans="2:11" ht="24.95" customHeight="1" x14ac:dyDescent="0.25">
      <c r="B122" s="300">
        <v>2904</v>
      </c>
      <c r="C122" s="294">
        <v>44480</v>
      </c>
      <c r="D122" s="301">
        <v>0.60625000000000007</v>
      </c>
      <c r="E122" s="304">
        <v>0.6118055555555556</v>
      </c>
      <c r="F122" s="297" t="s">
        <v>521</v>
      </c>
      <c r="G122" s="303" t="s">
        <v>522</v>
      </c>
      <c r="H122" s="302">
        <v>9940</v>
      </c>
      <c r="I122" s="302">
        <v>7570</v>
      </c>
      <c r="J122" s="179">
        <f t="shared" si="1"/>
        <v>2370</v>
      </c>
      <c r="K122" s="165"/>
    </row>
    <row r="123" spans="2:11" ht="24.95" customHeight="1" x14ac:dyDescent="0.25">
      <c r="B123" s="300">
        <v>2906</v>
      </c>
      <c r="C123" s="294">
        <v>44480</v>
      </c>
      <c r="D123" s="301">
        <v>0.72152777777777777</v>
      </c>
      <c r="E123" s="301">
        <v>0.72777777777777775</v>
      </c>
      <c r="F123" s="301" t="s">
        <v>531</v>
      </c>
      <c r="G123" s="303" t="s">
        <v>527</v>
      </c>
      <c r="H123" s="302">
        <v>16310</v>
      </c>
      <c r="I123" s="302">
        <v>11020</v>
      </c>
      <c r="J123" s="179">
        <f t="shared" si="1"/>
        <v>5290</v>
      </c>
      <c r="K123" s="165"/>
    </row>
    <row r="124" spans="2:11" ht="24.95" customHeight="1" x14ac:dyDescent="0.25">
      <c r="B124" s="300">
        <v>2907</v>
      </c>
      <c r="C124" s="294">
        <v>44480</v>
      </c>
      <c r="D124" s="301">
        <v>0.7270833333333333</v>
      </c>
      <c r="E124" s="301">
        <v>0.73333333333333339</v>
      </c>
      <c r="F124" s="297" t="s">
        <v>526</v>
      </c>
      <c r="G124" s="303" t="s">
        <v>529</v>
      </c>
      <c r="H124" s="302">
        <v>16440</v>
      </c>
      <c r="I124" s="302">
        <v>10700</v>
      </c>
      <c r="J124" s="179">
        <f t="shared" si="1"/>
        <v>5740</v>
      </c>
      <c r="K124" s="165"/>
    </row>
    <row r="125" spans="2:11" ht="24.95" customHeight="1" x14ac:dyDescent="0.25">
      <c r="B125" s="300">
        <v>2908</v>
      </c>
      <c r="C125" s="294">
        <v>44480</v>
      </c>
      <c r="D125" s="301">
        <v>0.7729166666666667</v>
      </c>
      <c r="E125" s="301">
        <v>0.77986111111111101</v>
      </c>
      <c r="F125" s="297" t="s">
        <v>518</v>
      </c>
      <c r="G125" s="303" t="s">
        <v>532</v>
      </c>
      <c r="H125" s="302">
        <v>14320</v>
      </c>
      <c r="I125" s="302">
        <v>10660</v>
      </c>
      <c r="J125" s="179">
        <f t="shared" si="1"/>
        <v>3660</v>
      </c>
      <c r="K125" s="165"/>
    </row>
    <row r="126" spans="2:11" ht="24.95" customHeight="1" x14ac:dyDescent="0.25">
      <c r="B126" s="300">
        <v>2910</v>
      </c>
      <c r="C126" s="294">
        <v>44480</v>
      </c>
      <c r="D126" s="301">
        <v>0.93819444444444444</v>
      </c>
      <c r="E126" s="301">
        <v>0.95000000000000007</v>
      </c>
      <c r="F126" s="297" t="s">
        <v>531</v>
      </c>
      <c r="G126" s="303" t="s">
        <v>519</v>
      </c>
      <c r="H126" s="302">
        <v>19690</v>
      </c>
      <c r="I126" s="302">
        <v>11040</v>
      </c>
      <c r="J126" s="179">
        <f t="shared" si="1"/>
        <v>8650</v>
      </c>
      <c r="K126" s="165"/>
    </row>
    <row r="127" spans="2:11" ht="24.95" customHeight="1" x14ac:dyDescent="0.25">
      <c r="B127" s="300">
        <v>2911</v>
      </c>
      <c r="C127" s="294">
        <v>44480</v>
      </c>
      <c r="D127" s="301">
        <v>0.95416666666666661</v>
      </c>
      <c r="E127" s="301">
        <v>0.96250000000000002</v>
      </c>
      <c r="F127" s="301" t="s">
        <v>515</v>
      </c>
      <c r="G127" s="303" t="s">
        <v>516</v>
      </c>
      <c r="H127" s="302">
        <v>21370</v>
      </c>
      <c r="I127" s="302">
        <v>11110</v>
      </c>
      <c r="J127" s="179">
        <f t="shared" si="1"/>
        <v>10260</v>
      </c>
      <c r="K127" s="165"/>
    </row>
    <row r="128" spans="2:11" ht="24.95" customHeight="1" x14ac:dyDescent="0.25">
      <c r="B128" s="300">
        <v>2912</v>
      </c>
      <c r="C128" s="294">
        <v>44480</v>
      </c>
      <c r="D128" s="301">
        <v>0.97361111111111109</v>
      </c>
      <c r="E128" s="301">
        <v>0.9819444444444444</v>
      </c>
      <c r="F128" s="301" t="s">
        <v>526</v>
      </c>
      <c r="G128" s="303" t="s">
        <v>539</v>
      </c>
      <c r="H128" s="302">
        <v>22910</v>
      </c>
      <c r="I128" s="302">
        <v>10940</v>
      </c>
      <c r="J128" s="179">
        <f t="shared" si="1"/>
        <v>11970</v>
      </c>
      <c r="K128" s="165"/>
    </row>
    <row r="129" spans="2:11" ht="24.95" customHeight="1" x14ac:dyDescent="0.25">
      <c r="B129" s="300">
        <v>2913</v>
      </c>
      <c r="C129" s="294">
        <v>44481</v>
      </c>
      <c r="D129" s="301">
        <v>2.1527777777777781E-2</v>
      </c>
      <c r="E129" s="301">
        <v>3.125E-2</v>
      </c>
      <c r="F129" s="301" t="s">
        <v>531</v>
      </c>
      <c r="G129" s="303" t="s">
        <v>519</v>
      </c>
      <c r="H129" s="302">
        <v>17170</v>
      </c>
      <c r="I129" s="302">
        <v>11230</v>
      </c>
      <c r="J129" s="179">
        <f t="shared" si="1"/>
        <v>5940</v>
      </c>
      <c r="K129" s="165"/>
    </row>
    <row r="130" spans="2:11" ht="24.95" customHeight="1" x14ac:dyDescent="0.25">
      <c r="B130" s="300">
        <v>2914</v>
      </c>
      <c r="C130" s="294">
        <v>44481</v>
      </c>
      <c r="D130" s="301">
        <v>5.2083333333333336E-2</v>
      </c>
      <c r="E130" s="301">
        <v>5.6944444444444443E-2</v>
      </c>
      <c r="F130" s="301" t="s">
        <v>526</v>
      </c>
      <c r="G130" s="303" t="s">
        <v>539</v>
      </c>
      <c r="H130" s="302">
        <v>13050</v>
      </c>
      <c r="I130" s="302">
        <v>10980</v>
      </c>
      <c r="J130" s="179">
        <f t="shared" si="1"/>
        <v>2070</v>
      </c>
      <c r="K130" s="165"/>
    </row>
    <row r="131" spans="2:11" ht="24.95" customHeight="1" x14ac:dyDescent="0.25">
      <c r="B131" s="300">
        <v>2915</v>
      </c>
      <c r="C131" s="294">
        <v>44481</v>
      </c>
      <c r="D131" s="301">
        <v>5.5555555555555552E-2</v>
      </c>
      <c r="E131" s="301">
        <v>6.1111111111111116E-2</v>
      </c>
      <c r="F131" s="301" t="s">
        <v>526</v>
      </c>
      <c r="G131" s="303" t="s">
        <v>516</v>
      </c>
      <c r="H131" s="302">
        <v>15140</v>
      </c>
      <c r="I131" s="302">
        <v>11240</v>
      </c>
      <c r="J131" s="179">
        <f t="shared" si="1"/>
        <v>3900</v>
      </c>
      <c r="K131" s="165"/>
    </row>
    <row r="132" spans="2:11" ht="24.95" customHeight="1" x14ac:dyDescent="0.25">
      <c r="B132" s="300">
        <v>2616</v>
      </c>
      <c r="C132" s="294">
        <v>44481</v>
      </c>
      <c r="D132" s="301">
        <v>0.10902777777777778</v>
      </c>
      <c r="E132" s="301">
        <v>0.11458333333333333</v>
      </c>
      <c r="F132" s="297" t="s">
        <v>518</v>
      </c>
      <c r="G132" s="303" t="s">
        <v>519</v>
      </c>
      <c r="H132" s="302">
        <v>14480</v>
      </c>
      <c r="I132" s="302">
        <v>10920</v>
      </c>
      <c r="J132" s="179">
        <f t="shared" si="1"/>
        <v>3560</v>
      </c>
      <c r="K132" s="165"/>
    </row>
    <row r="133" spans="2:11" ht="24.95" customHeight="1" x14ac:dyDescent="0.25">
      <c r="B133" s="300">
        <v>2917</v>
      </c>
      <c r="C133" s="294">
        <v>44481</v>
      </c>
      <c r="D133" s="301">
        <v>0.4069444444444445</v>
      </c>
      <c r="E133" s="301">
        <v>0.41111111111111115</v>
      </c>
      <c r="F133" s="297" t="s">
        <v>521</v>
      </c>
      <c r="G133" s="303" t="s">
        <v>522</v>
      </c>
      <c r="H133" s="302">
        <v>9180</v>
      </c>
      <c r="I133" s="302">
        <v>7560</v>
      </c>
      <c r="J133" s="179">
        <f t="shared" ref="J133:J197" si="2">H133-I133</f>
        <v>1620</v>
      </c>
      <c r="K133" s="165"/>
    </row>
    <row r="134" spans="2:11" ht="24.95" customHeight="1" x14ac:dyDescent="0.25">
      <c r="B134" s="296">
        <v>2918</v>
      </c>
      <c r="C134" s="294">
        <v>44481</v>
      </c>
      <c r="D134" s="297">
        <v>0.48125000000000001</v>
      </c>
      <c r="E134" s="297">
        <v>0.48472222222222222</v>
      </c>
      <c r="F134" s="297" t="s">
        <v>521</v>
      </c>
      <c r="G134" s="267" t="s">
        <v>522</v>
      </c>
      <c r="H134" s="298">
        <v>8570</v>
      </c>
      <c r="I134" s="298">
        <v>7530</v>
      </c>
      <c r="J134" s="179">
        <f t="shared" si="2"/>
        <v>1040</v>
      </c>
      <c r="K134" s="165"/>
    </row>
    <row r="135" spans="2:11" ht="24.95" customHeight="1" x14ac:dyDescent="0.25">
      <c r="B135" s="296">
        <v>2919</v>
      </c>
      <c r="C135" s="294">
        <v>44481</v>
      </c>
      <c r="D135" s="297">
        <v>0.49513888888888885</v>
      </c>
      <c r="E135" s="297">
        <v>0.50277777777777777</v>
      </c>
      <c r="F135" s="297" t="s">
        <v>518</v>
      </c>
      <c r="G135" s="267" t="s">
        <v>532</v>
      </c>
      <c r="H135" s="298">
        <v>18270</v>
      </c>
      <c r="I135" s="298">
        <v>10620</v>
      </c>
      <c r="J135" s="179">
        <f t="shared" si="2"/>
        <v>7650</v>
      </c>
      <c r="K135" s="165"/>
    </row>
    <row r="136" spans="2:11" ht="24.95" customHeight="1" x14ac:dyDescent="0.25">
      <c r="B136" s="296">
        <v>2920</v>
      </c>
      <c r="C136" s="294">
        <v>44481</v>
      </c>
      <c r="D136" s="297">
        <v>0.50624999999999998</v>
      </c>
      <c r="E136" s="297">
        <v>0.51250000000000007</v>
      </c>
      <c r="F136" s="297" t="s">
        <v>515</v>
      </c>
      <c r="G136" s="267" t="s">
        <v>535</v>
      </c>
      <c r="H136" s="298">
        <v>20280</v>
      </c>
      <c r="I136" s="298">
        <v>11020</v>
      </c>
      <c r="J136" s="179">
        <f t="shared" si="2"/>
        <v>9260</v>
      </c>
      <c r="K136" s="165"/>
    </row>
    <row r="137" spans="2:11" ht="24.95" customHeight="1" x14ac:dyDescent="0.25">
      <c r="B137" s="296">
        <v>2921</v>
      </c>
      <c r="C137" s="294">
        <v>44481</v>
      </c>
      <c r="D137" s="297">
        <v>0.50694444444444442</v>
      </c>
      <c r="E137" s="297">
        <v>0.51874999999999993</v>
      </c>
      <c r="F137" s="297" t="s">
        <v>531</v>
      </c>
      <c r="G137" s="267" t="s">
        <v>527</v>
      </c>
      <c r="H137" s="298">
        <v>18040</v>
      </c>
      <c r="I137" s="298">
        <v>11040</v>
      </c>
      <c r="J137" s="179">
        <f t="shared" si="2"/>
        <v>7000</v>
      </c>
      <c r="K137" s="165"/>
    </row>
    <row r="138" spans="2:11" ht="24.95" customHeight="1" x14ac:dyDescent="0.25">
      <c r="B138" s="296">
        <v>2922</v>
      </c>
      <c r="C138" s="294">
        <v>44481</v>
      </c>
      <c r="D138" s="297">
        <v>0.55625000000000002</v>
      </c>
      <c r="E138" s="297">
        <v>0.56388888888888888</v>
      </c>
      <c r="F138" s="297" t="s">
        <v>526</v>
      </c>
      <c r="G138" s="267" t="s">
        <v>529</v>
      </c>
      <c r="H138" s="298">
        <v>20670</v>
      </c>
      <c r="I138" s="298">
        <v>10790</v>
      </c>
      <c r="J138" s="179">
        <f t="shared" si="2"/>
        <v>9880</v>
      </c>
      <c r="K138" s="165"/>
    </row>
    <row r="139" spans="2:11" ht="24.95" customHeight="1" x14ac:dyDescent="0.25">
      <c r="B139" s="296">
        <v>2923</v>
      </c>
      <c r="C139" s="294">
        <v>44481</v>
      </c>
      <c r="D139" s="297">
        <v>0.64652777777777781</v>
      </c>
      <c r="E139" s="297">
        <v>0.65208333333333335</v>
      </c>
      <c r="F139" s="297" t="s">
        <v>515</v>
      </c>
      <c r="G139" s="267" t="s">
        <v>535</v>
      </c>
      <c r="H139" s="298">
        <v>14850</v>
      </c>
      <c r="I139" s="298">
        <v>10950</v>
      </c>
      <c r="J139" s="179">
        <f t="shared" si="2"/>
        <v>3900</v>
      </c>
      <c r="K139" s="165"/>
    </row>
    <row r="140" spans="2:11" ht="24.95" customHeight="1" x14ac:dyDescent="0.25">
      <c r="B140" s="296">
        <v>2924</v>
      </c>
      <c r="C140" s="294">
        <v>44481</v>
      </c>
      <c r="D140" s="297">
        <v>0.68333333333333324</v>
      </c>
      <c r="E140" s="297">
        <v>0.69236111111111109</v>
      </c>
      <c r="F140" s="297" t="s">
        <v>518</v>
      </c>
      <c r="G140" s="267" t="s">
        <v>532</v>
      </c>
      <c r="H140" s="298">
        <v>16180</v>
      </c>
      <c r="I140" s="298">
        <v>10530</v>
      </c>
      <c r="J140" s="179">
        <f t="shared" si="2"/>
        <v>5650</v>
      </c>
      <c r="K140" s="165"/>
    </row>
    <row r="141" spans="2:11" ht="24.95" customHeight="1" x14ac:dyDescent="0.25">
      <c r="B141" s="296">
        <v>2925</v>
      </c>
      <c r="C141" s="294">
        <v>44481</v>
      </c>
      <c r="D141" s="297">
        <v>0.68819444444444444</v>
      </c>
      <c r="E141" s="297">
        <v>0.6972222222222223</v>
      </c>
      <c r="F141" s="297" t="s">
        <v>531</v>
      </c>
      <c r="G141" s="267" t="s">
        <v>527</v>
      </c>
      <c r="H141" s="298">
        <v>14610</v>
      </c>
      <c r="I141" s="298">
        <v>10940</v>
      </c>
      <c r="J141" s="179">
        <f t="shared" si="2"/>
        <v>3670</v>
      </c>
      <c r="K141" s="165"/>
    </row>
    <row r="142" spans="2:11" ht="24.95" customHeight="1" x14ac:dyDescent="0.25">
      <c r="B142" s="296">
        <v>2926</v>
      </c>
      <c r="C142" s="294">
        <v>44481</v>
      </c>
      <c r="D142" s="297">
        <v>0.90555555555555556</v>
      </c>
      <c r="E142" s="297">
        <v>0.91180555555555554</v>
      </c>
      <c r="F142" s="297" t="s">
        <v>518</v>
      </c>
      <c r="G142" s="267" t="s">
        <v>519</v>
      </c>
      <c r="H142" s="298">
        <v>18240</v>
      </c>
      <c r="I142" s="298">
        <v>10750</v>
      </c>
      <c r="J142" s="179">
        <f t="shared" si="2"/>
        <v>7490</v>
      </c>
      <c r="K142" s="165"/>
    </row>
    <row r="143" spans="2:11" ht="24.95" customHeight="1" x14ac:dyDescent="0.25">
      <c r="B143" s="296">
        <v>2927</v>
      </c>
      <c r="C143" s="294">
        <v>44481</v>
      </c>
      <c r="D143" s="297">
        <v>0.9506944444444444</v>
      </c>
      <c r="E143" s="297">
        <v>0.95694444444444438</v>
      </c>
      <c r="F143" s="297" t="s">
        <v>526</v>
      </c>
      <c r="G143" s="267" t="s">
        <v>539</v>
      </c>
      <c r="H143" s="298">
        <v>20000</v>
      </c>
      <c r="I143" s="298">
        <v>10860</v>
      </c>
      <c r="J143" s="179">
        <f t="shared" si="2"/>
        <v>9140</v>
      </c>
      <c r="K143" s="165"/>
    </row>
    <row r="144" spans="2:11" ht="24.95" customHeight="1" x14ac:dyDescent="0.25">
      <c r="B144" s="296">
        <v>2928</v>
      </c>
      <c r="C144" s="294">
        <v>44481</v>
      </c>
      <c r="D144" s="297">
        <v>0.95277777777777783</v>
      </c>
      <c r="E144" s="297">
        <v>0.95972222222222225</v>
      </c>
      <c r="F144" s="297" t="s">
        <v>515</v>
      </c>
      <c r="G144" s="267" t="s">
        <v>516</v>
      </c>
      <c r="H144" s="298">
        <v>17690</v>
      </c>
      <c r="I144" s="298">
        <v>10940</v>
      </c>
      <c r="J144" s="179">
        <f t="shared" si="2"/>
        <v>6750</v>
      </c>
      <c r="K144" s="165"/>
    </row>
    <row r="145" spans="2:11" ht="24.95" customHeight="1" x14ac:dyDescent="0.25">
      <c r="B145" s="296">
        <v>2929</v>
      </c>
      <c r="C145" s="294">
        <v>44482</v>
      </c>
      <c r="D145" s="297">
        <v>2.2916666666666669E-2</v>
      </c>
      <c r="E145" s="297">
        <v>2.7777777777777776E-2</v>
      </c>
      <c r="F145" s="297" t="s">
        <v>518</v>
      </c>
      <c r="G145" s="267" t="s">
        <v>519</v>
      </c>
      <c r="H145" s="298">
        <v>16190</v>
      </c>
      <c r="I145" s="298">
        <v>10740</v>
      </c>
      <c r="J145" s="179">
        <f t="shared" si="2"/>
        <v>5450</v>
      </c>
      <c r="K145" s="165"/>
    </row>
    <row r="146" spans="2:11" ht="24.95" customHeight="1" x14ac:dyDescent="0.25">
      <c r="B146" s="296">
        <v>2931</v>
      </c>
      <c r="C146" s="294">
        <v>44482</v>
      </c>
      <c r="D146" s="297">
        <v>0.4597222222222222</v>
      </c>
      <c r="E146" s="297">
        <v>0.46736111111111112</v>
      </c>
      <c r="F146" s="297" t="s">
        <v>521</v>
      </c>
      <c r="G146" s="267" t="s">
        <v>529</v>
      </c>
      <c r="H146" s="298">
        <v>9650</v>
      </c>
      <c r="I146" s="298">
        <v>7590</v>
      </c>
      <c r="J146" s="179">
        <f t="shared" si="2"/>
        <v>2060</v>
      </c>
      <c r="K146" s="165"/>
    </row>
    <row r="147" spans="2:11" ht="24.95" customHeight="1" x14ac:dyDescent="0.25">
      <c r="B147" s="296">
        <v>2932</v>
      </c>
      <c r="C147" s="294">
        <v>44482</v>
      </c>
      <c r="D147" s="297">
        <v>0.46249999999999997</v>
      </c>
      <c r="E147" s="297">
        <v>0.47083333333333338</v>
      </c>
      <c r="F147" s="297" t="s">
        <v>531</v>
      </c>
      <c r="G147" s="267" t="s">
        <v>527</v>
      </c>
      <c r="H147" s="298">
        <v>16090</v>
      </c>
      <c r="I147" s="298">
        <v>10860</v>
      </c>
      <c r="J147" s="179">
        <f t="shared" si="2"/>
        <v>5230</v>
      </c>
      <c r="K147" s="165"/>
    </row>
    <row r="148" spans="2:11" ht="24.95" customHeight="1" x14ac:dyDescent="0.25">
      <c r="B148" s="300">
        <v>2933</v>
      </c>
      <c r="C148" s="294">
        <v>44482</v>
      </c>
      <c r="D148" s="301">
        <v>0.53402777777777777</v>
      </c>
      <c r="E148" s="301">
        <v>0.54236111111111118</v>
      </c>
      <c r="F148" s="297" t="s">
        <v>515</v>
      </c>
      <c r="G148" s="303" t="s">
        <v>524</v>
      </c>
      <c r="H148" s="302">
        <v>21250</v>
      </c>
      <c r="I148" s="302">
        <v>10980</v>
      </c>
      <c r="J148" s="179">
        <f t="shared" si="2"/>
        <v>10270</v>
      </c>
      <c r="K148" s="165"/>
    </row>
    <row r="149" spans="2:11" ht="24.95" customHeight="1" x14ac:dyDescent="0.25">
      <c r="B149" s="296">
        <v>2934</v>
      </c>
      <c r="C149" s="294">
        <v>44482</v>
      </c>
      <c r="D149" s="297">
        <v>0.53541666666666665</v>
      </c>
      <c r="E149" s="297">
        <v>0.5444444444444444</v>
      </c>
      <c r="F149" s="297" t="s">
        <v>518</v>
      </c>
      <c r="G149" s="267" t="s">
        <v>532</v>
      </c>
      <c r="H149" s="298">
        <v>18640</v>
      </c>
      <c r="I149" s="298">
        <v>10570</v>
      </c>
      <c r="J149" s="179">
        <f t="shared" si="2"/>
        <v>8070</v>
      </c>
      <c r="K149" s="165"/>
    </row>
    <row r="150" spans="2:11" ht="24.95" customHeight="1" x14ac:dyDescent="0.25">
      <c r="B150" s="296">
        <v>2935</v>
      </c>
      <c r="C150" s="294">
        <v>44482</v>
      </c>
      <c r="D150" s="297">
        <v>0.57916666666666672</v>
      </c>
      <c r="E150" s="297">
        <v>0.58333333333333337</v>
      </c>
      <c r="F150" s="297" t="s">
        <v>521</v>
      </c>
      <c r="G150" s="267" t="s">
        <v>529</v>
      </c>
      <c r="H150" s="298">
        <v>9070</v>
      </c>
      <c r="I150" s="298">
        <v>7570</v>
      </c>
      <c r="J150" s="179">
        <f t="shared" si="2"/>
        <v>1500</v>
      </c>
      <c r="K150" s="165"/>
    </row>
    <row r="151" spans="2:11" ht="24.95" customHeight="1" x14ac:dyDescent="0.25">
      <c r="B151" s="296">
        <v>2936</v>
      </c>
      <c r="C151" s="294">
        <v>44482</v>
      </c>
      <c r="D151" s="297">
        <v>0.58958333333333335</v>
      </c>
      <c r="E151" s="297">
        <v>0.59513888888888888</v>
      </c>
      <c r="F151" s="297" t="s">
        <v>518</v>
      </c>
      <c r="G151" s="267" t="s">
        <v>532</v>
      </c>
      <c r="H151" s="298">
        <v>11590</v>
      </c>
      <c r="I151" s="298">
        <v>10610</v>
      </c>
      <c r="J151" s="179">
        <f t="shared" si="2"/>
        <v>980</v>
      </c>
      <c r="K151" s="165"/>
    </row>
    <row r="152" spans="2:11" ht="24.95" customHeight="1" x14ac:dyDescent="0.25">
      <c r="B152" s="296">
        <v>2937</v>
      </c>
      <c r="C152" s="294">
        <v>44482</v>
      </c>
      <c r="D152" s="297">
        <v>0.66527777777777775</v>
      </c>
      <c r="E152" s="297">
        <v>0.67222222222222217</v>
      </c>
      <c r="F152" s="297" t="s">
        <v>526</v>
      </c>
      <c r="G152" s="267" t="s">
        <v>535</v>
      </c>
      <c r="H152" s="298">
        <v>19970</v>
      </c>
      <c r="I152" s="298">
        <v>10620</v>
      </c>
      <c r="J152" s="179">
        <f t="shared" si="2"/>
        <v>9350</v>
      </c>
      <c r="K152" s="165"/>
    </row>
    <row r="153" spans="2:11" ht="24.95" customHeight="1" x14ac:dyDescent="0.25">
      <c r="B153" s="296">
        <v>2938</v>
      </c>
      <c r="C153" s="294">
        <v>44482</v>
      </c>
      <c r="D153" s="297">
        <v>0.68402777777777779</v>
      </c>
      <c r="E153" s="297">
        <v>0.69097222222222221</v>
      </c>
      <c r="F153" s="297" t="s">
        <v>531</v>
      </c>
      <c r="G153" s="267" t="s">
        <v>527</v>
      </c>
      <c r="H153" s="298">
        <v>16410</v>
      </c>
      <c r="I153" s="298">
        <v>10900</v>
      </c>
      <c r="J153" s="179">
        <f t="shared" si="2"/>
        <v>5510</v>
      </c>
      <c r="K153" s="165"/>
    </row>
    <row r="154" spans="2:11" ht="24.95" customHeight="1" x14ac:dyDescent="0.25">
      <c r="B154" s="296">
        <v>2939</v>
      </c>
      <c r="C154" s="294">
        <v>44482</v>
      </c>
      <c r="D154" s="297">
        <v>0.92361111111111116</v>
      </c>
      <c r="E154" s="297">
        <v>0.93263888888888891</v>
      </c>
      <c r="F154" s="297" t="s">
        <v>515</v>
      </c>
      <c r="G154" s="267" t="s">
        <v>516</v>
      </c>
      <c r="H154" s="298">
        <v>20390</v>
      </c>
      <c r="I154" s="298">
        <v>11060</v>
      </c>
      <c r="J154" s="179">
        <f t="shared" si="2"/>
        <v>9330</v>
      </c>
      <c r="K154" s="165"/>
    </row>
    <row r="155" spans="2:11" ht="24.95" customHeight="1" x14ac:dyDescent="0.25">
      <c r="B155" s="296">
        <v>2940</v>
      </c>
      <c r="C155" s="294">
        <v>44482</v>
      </c>
      <c r="D155" s="297">
        <v>0.92499999999999993</v>
      </c>
      <c r="E155" s="297">
        <v>0.93402777777777779</v>
      </c>
      <c r="F155" s="297" t="s">
        <v>518</v>
      </c>
      <c r="G155" s="267" t="s">
        <v>519</v>
      </c>
      <c r="H155" s="298">
        <v>18180</v>
      </c>
      <c r="I155" s="298">
        <v>10600</v>
      </c>
      <c r="J155" s="179">
        <f t="shared" si="2"/>
        <v>7580</v>
      </c>
      <c r="K155" s="165"/>
    </row>
    <row r="156" spans="2:11" ht="24.95" customHeight="1" x14ac:dyDescent="0.25">
      <c r="B156" s="296">
        <v>2941</v>
      </c>
      <c r="C156" s="294">
        <v>44482</v>
      </c>
      <c r="D156" s="297">
        <v>0.95347222222222217</v>
      </c>
      <c r="E156" s="297">
        <v>0.96250000000000002</v>
      </c>
      <c r="F156" s="297" t="s">
        <v>526</v>
      </c>
      <c r="G156" s="267" t="s">
        <v>539</v>
      </c>
      <c r="H156" s="298">
        <v>21920</v>
      </c>
      <c r="I156" s="298">
        <v>10830</v>
      </c>
      <c r="J156" s="179">
        <f t="shared" si="2"/>
        <v>11090</v>
      </c>
      <c r="K156" s="165"/>
    </row>
    <row r="157" spans="2:11" ht="24.95" customHeight="1" x14ac:dyDescent="0.25">
      <c r="B157" s="296">
        <v>2942</v>
      </c>
      <c r="C157" s="294">
        <v>44483</v>
      </c>
      <c r="D157" s="297">
        <v>4.5138888888888888E-2</v>
      </c>
      <c r="E157" s="297">
        <v>5.2083333333333336E-2</v>
      </c>
      <c r="F157" s="297" t="s">
        <v>526</v>
      </c>
      <c r="G157" s="267" t="s">
        <v>539</v>
      </c>
      <c r="H157" s="298">
        <v>14030</v>
      </c>
      <c r="I157" s="298">
        <v>10810</v>
      </c>
      <c r="J157" s="179">
        <f t="shared" si="2"/>
        <v>3220</v>
      </c>
      <c r="K157" s="165"/>
    </row>
    <row r="158" spans="2:11" ht="24.95" customHeight="1" x14ac:dyDescent="0.25">
      <c r="B158" s="296">
        <v>2993</v>
      </c>
      <c r="C158" s="294">
        <v>44483</v>
      </c>
      <c r="D158" s="297">
        <v>5.1388888888888894E-2</v>
      </c>
      <c r="E158" s="297">
        <v>5.7638888888888885E-2</v>
      </c>
      <c r="F158" s="297" t="s">
        <v>515</v>
      </c>
      <c r="G158" s="267" t="s">
        <v>519</v>
      </c>
      <c r="H158" s="298">
        <v>18210</v>
      </c>
      <c r="I158" s="298">
        <v>10900</v>
      </c>
      <c r="J158" s="179">
        <f t="shared" si="2"/>
        <v>7310</v>
      </c>
      <c r="K158" s="165"/>
    </row>
    <row r="159" spans="2:11" ht="24.95" customHeight="1" x14ac:dyDescent="0.25">
      <c r="B159" s="296">
        <v>2945</v>
      </c>
      <c r="C159" s="294">
        <v>44483</v>
      </c>
      <c r="D159" s="297">
        <v>0.48333333333333334</v>
      </c>
      <c r="E159" s="297">
        <v>0.4909722222222222</v>
      </c>
      <c r="F159" s="297" t="s">
        <v>515</v>
      </c>
      <c r="G159" s="267" t="s">
        <v>524</v>
      </c>
      <c r="H159" s="298">
        <v>20270</v>
      </c>
      <c r="I159" s="298">
        <v>10900</v>
      </c>
      <c r="J159" s="179">
        <f t="shared" si="2"/>
        <v>9370</v>
      </c>
      <c r="K159" s="165"/>
    </row>
    <row r="160" spans="2:11" ht="24.95" customHeight="1" x14ac:dyDescent="0.25">
      <c r="B160" s="296">
        <v>2946</v>
      </c>
      <c r="C160" s="294">
        <v>44483</v>
      </c>
      <c r="D160" s="297">
        <v>0.50347222222222221</v>
      </c>
      <c r="E160" s="297">
        <v>0.51041666666666663</v>
      </c>
      <c r="F160" s="297" t="s">
        <v>531</v>
      </c>
      <c r="G160" s="267" t="s">
        <v>529</v>
      </c>
      <c r="H160" s="298">
        <v>18370</v>
      </c>
      <c r="I160" s="298">
        <v>11050</v>
      </c>
      <c r="J160" s="179">
        <f t="shared" si="2"/>
        <v>7320</v>
      </c>
      <c r="K160" s="165"/>
    </row>
    <row r="161" spans="2:11" ht="24.95" customHeight="1" x14ac:dyDescent="0.25">
      <c r="B161" s="296">
        <v>2947</v>
      </c>
      <c r="C161" s="294">
        <v>44483</v>
      </c>
      <c r="D161" s="297">
        <v>0.52986111111111112</v>
      </c>
      <c r="E161" s="297">
        <v>0.53749999999999998</v>
      </c>
      <c r="F161" s="297" t="s">
        <v>521</v>
      </c>
      <c r="G161" s="267" t="s">
        <v>522</v>
      </c>
      <c r="H161" s="298">
        <v>10190</v>
      </c>
      <c r="I161" s="298">
        <v>7530</v>
      </c>
      <c r="J161" s="179">
        <f t="shared" si="2"/>
        <v>2660</v>
      </c>
      <c r="K161" s="165"/>
    </row>
    <row r="162" spans="2:11" ht="24.95" customHeight="1" x14ac:dyDescent="0.25">
      <c r="B162" s="296">
        <v>2948</v>
      </c>
      <c r="C162" s="294">
        <v>44483</v>
      </c>
      <c r="D162" s="297">
        <v>0.60972222222222217</v>
      </c>
      <c r="E162" s="297">
        <v>0.61458333333333337</v>
      </c>
      <c r="F162" s="297" t="s">
        <v>521</v>
      </c>
      <c r="G162" s="267" t="s">
        <v>522</v>
      </c>
      <c r="H162" s="298">
        <v>8600</v>
      </c>
      <c r="I162" s="298">
        <v>7520</v>
      </c>
      <c r="J162" s="179">
        <f t="shared" si="2"/>
        <v>1080</v>
      </c>
      <c r="K162" s="165"/>
    </row>
    <row r="163" spans="2:11" ht="24.95" customHeight="1" x14ac:dyDescent="0.25">
      <c r="B163" s="296">
        <v>2950</v>
      </c>
      <c r="C163" s="294">
        <v>44483</v>
      </c>
      <c r="D163" s="297">
        <v>0.67083333333333339</v>
      </c>
      <c r="E163" s="297">
        <v>0.67708333333333337</v>
      </c>
      <c r="F163" s="297" t="s">
        <v>515</v>
      </c>
      <c r="G163" s="267" t="s">
        <v>524</v>
      </c>
      <c r="H163" s="298">
        <v>14000</v>
      </c>
      <c r="I163" s="298">
        <v>11020</v>
      </c>
      <c r="J163" s="179">
        <f t="shared" si="2"/>
        <v>2980</v>
      </c>
      <c r="K163" s="165"/>
    </row>
    <row r="164" spans="2:11" ht="24.95" customHeight="1" x14ac:dyDescent="0.25">
      <c r="B164" s="296">
        <v>2952</v>
      </c>
      <c r="C164" s="294">
        <v>44483</v>
      </c>
      <c r="D164" s="297">
        <v>0.6743055555555556</v>
      </c>
      <c r="E164" s="297">
        <v>0.69444444444444453</v>
      </c>
      <c r="F164" s="297" t="s">
        <v>526</v>
      </c>
      <c r="G164" s="267" t="s">
        <v>535</v>
      </c>
      <c r="H164" s="305">
        <v>19390</v>
      </c>
      <c r="I164" s="298">
        <v>10560</v>
      </c>
      <c r="J164" s="179">
        <f t="shared" si="2"/>
        <v>8830</v>
      </c>
      <c r="K164" s="165"/>
    </row>
    <row r="165" spans="2:11" ht="24.95" customHeight="1" x14ac:dyDescent="0.25">
      <c r="B165" s="296">
        <v>2954</v>
      </c>
      <c r="C165" s="294">
        <v>44483</v>
      </c>
      <c r="D165" s="297">
        <v>0.71527777777777779</v>
      </c>
      <c r="E165" s="297">
        <v>0.72222222222222221</v>
      </c>
      <c r="F165" s="297" t="s">
        <v>518</v>
      </c>
      <c r="G165" s="267" t="s">
        <v>527</v>
      </c>
      <c r="H165" s="298">
        <v>15020</v>
      </c>
      <c r="I165" s="298">
        <v>10650</v>
      </c>
      <c r="J165" s="179">
        <f t="shared" si="2"/>
        <v>4370</v>
      </c>
      <c r="K165" s="165"/>
    </row>
    <row r="166" spans="2:11" ht="24.95" customHeight="1" x14ac:dyDescent="0.25">
      <c r="B166" s="299">
        <v>2956</v>
      </c>
      <c r="C166" s="294">
        <v>44483</v>
      </c>
      <c r="D166" s="297">
        <v>0.90069444444444446</v>
      </c>
      <c r="E166" s="297">
        <v>0.90763888888888899</v>
      </c>
      <c r="F166" s="267" t="s">
        <v>518</v>
      </c>
      <c r="G166" s="306" t="s">
        <v>519</v>
      </c>
      <c r="H166" s="298">
        <v>18530</v>
      </c>
      <c r="I166" s="298">
        <v>10710</v>
      </c>
      <c r="J166" s="179">
        <f t="shared" si="2"/>
        <v>7820</v>
      </c>
      <c r="K166" s="165"/>
    </row>
    <row r="167" spans="2:11" ht="24.95" customHeight="1" x14ac:dyDescent="0.25">
      <c r="B167" s="299">
        <v>2953</v>
      </c>
      <c r="C167" s="294">
        <v>44483</v>
      </c>
      <c r="D167" s="297">
        <v>0.71458333333333324</v>
      </c>
      <c r="E167" s="297">
        <v>0.72083333333333333</v>
      </c>
      <c r="F167" s="267" t="s">
        <v>531</v>
      </c>
      <c r="G167" s="267" t="s">
        <v>529</v>
      </c>
      <c r="H167" s="298">
        <v>16200</v>
      </c>
      <c r="I167" s="298">
        <v>10990</v>
      </c>
      <c r="J167" s="179">
        <f t="shared" si="2"/>
        <v>5210</v>
      </c>
      <c r="K167" s="165"/>
    </row>
    <row r="168" spans="2:11" ht="24.95" customHeight="1" x14ac:dyDescent="0.25">
      <c r="B168" s="299">
        <v>2957</v>
      </c>
      <c r="C168" s="294">
        <v>44483</v>
      </c>
      <c r="D168" s="297">
        <v>0.98333333333333339</v>
      </c>
      <c r="E168" s="297">
        <v>0.98958333333333337</v>
      </c>
      <c r="F168" s="267" t="s">
        <v>526</v>
      </c>
      <c r="G168" s="267" t="s">
        <v>539</v>
      </c>
      <c r="H168" s="298">
        <v>20430</v>
      </c>
      <c r="I168" s="298">
        <v>10650</v>
      </c>
      <c r="J168" s="179">
        <f t="shared" si="2"/>
        <v>9780</v>
      </c>
      <c r="K168" s="165"/>
    </row>
    <row r="169" spans="2:11" ht="24.95" customHeight="1" x14ac:dyDescent="0.25">
      <c r="B169" s="299">
        <v>2958</v>
      </c>
      <c r="C169" s="294">
        <v>44483</v>
      </c>
      <c r="D169" s="297">
        <v>0.98819444444444438</v>
      </c>
      <c r="E169" s="297">
        <v>0.99444444444444446</v>
      </c>
      <c r="F169" s="297" t="s">
        <v>518</v>
      </c>
      <c r="G169" s="267" t="s">
        <v>519</v>
      </c>
      <c r="H169" s="298">
        <v>14380</v>
      </c>
      <c r="I169" s="298">
        <v>10520</v>
      </c>
      <c r="J169" s="179">
        <f t="shared" si="2"/>
        <v>3860</v>
      </c>
      <c r="K169" s="165"/>
    </row>
    <row r="170" spans="2:11" ht="24.95" customHeight="1" x14ac:dyDescent="0.25">
      <c r="B170" s="296">
        <v>2959</v>
      </c>
      <c r="C170" s="294">
        <v>44484</v>
      </c>
      <c r="D170" s="297">
        <v>1.3888888888888889E-3</v>
      </c>
      <c r="E170" s="297">
        <v>8.3333333333333332E-3</v>
      </c>
      <c r="F170" s="297" t="s">
        <v>515</v>
      </c>
      <c r="G170" s="267" t="s">
        <v>516</v>
      </c>
      <c r="H170" s="298">
        <v>21710</v>
      </c>
      <c r="I170" s="298">
        <v>11100</v>
      </c>
      <c r="J170" s="179">
        <f t="shared" si="2"/>
        <v>10610</v>
      </c>
      <c r="K170" s="165"/>
    </row>
    <row r="171" spans="2:11" ht="24.95" customHeight="1" x14ac:dyDescent="0.25">
      <c r="B171" s="296">
        <v>2960</v>
      </c>
      <c r="C171" s="294">
        <v>44484</v>
      </c>
      <c r="D171" s="297">
        <v>0.35347222222222219</v>
      </c>
      <c r="E171" s="297">
        <v>0.3576388888888889</v>
      </c>
      <c r="F171" s="297" t="s">
        <v>521</v>
      </c>
      <c r="G171" s="267" t="s">
        <v>522</v>
      </c>
      <c r="H171" s="298">
        <v>8320</v>
      </c>
      <c r="I171" s="298">
        <v>7650</v>
      </c>
      <c r="J171" s="179">
        <f t="shared" si="2"/>
        <v>670</v>
      </c>
      <c r="K171" s="165"/>
    </row>
    <row r="172" spans="2:11" ht="24.95" customHeight="1" x14ac:dyDescent="0.25">
      <c r="B172" s="296">
        <v>2967</v>
      </c>
      <c r="C172" s="294">
        <v>44484</v>
      </c>
      <c r="D172" s="297">
        <v>0.47291666666666665</v>
      </c>
      <c r="E172" s="297">
        <v>0.48055555555555557</v>
      </c>
      <c r="F172" s="297" t="s">
        <v>521</v>
      </c>
      <c r="G172" s="267" t="s">
        <v>522</v>
      </c>
      <c r="H172" s="298">
        <v>9620</v>
      </c>
      <c r="I172" s="298">
        <v>7540</v>
      </c>
      <c r="J172" s="179">
        <f t="shared" si="2"/>
        <v>2080</v>
      </c>
      <c r="K172" s="165"/>
    </row>
    <row r="173" spans="2:11" ht="24.95" customHeight="1" x14ac:dyDescent="0.25">
      <c r="B173" s="296">
        <v>2968</v>
      </c>
      <c r="C173" s="294">
        <v>44484</v>
      </c>
      <c r="D173" s="297">
        <v>0.50277777777777777</v>
      </c>
      <c r="E173" s="297">
        <v>0.5180555555555556</v>
      </c>
      <c r="F173" s="297" t="s">
        <v>515</v>
      </c>
      <c r="G173" s="267" t="s">
        <v>524</v>
      </c>
      <c r="H173" s="298">
        <v>21300</v>
      </c>
      <c r="I173" s="298">
        <v>10680</v>
      </c>
      <c r="J173" s="179">
        <f t="shared" si="2"/>
        <v>10620</v>
      </c>
      <c r="K173" s="165"/>
    </row>
    <row r="174" spans="2:11" ht="24.95" customHeight="1" x14ac:dyDescent="0.25">
      <c r="B174" s="296">
        <v>2969</v>
      </c>
      <c r="C174" s="294">
        <v>44484</v>
      </c>
      <c r="D174" s="297">
        <v>0.5541666666666667</v>
      </c>
      <c r="E174" s="297">
        <v>0.56111111111111112</v>
      </c>
      <c r="F174" s="297" t="s">
        <v>518</v>
      </c>
      <c r="G174" s="267" t="s">
        <v>532</v>
      </c>
      <c r="H174" s="298">
        <v>18980</v>
      </c>
      <c r="I174" s="298">
        <v>10650</v>
      </c>
      <c r="J174" s="179">
        <f t="shared" si="2"/>
        <v>8330</v>
      </c>
      <c r="K174" s="165"/>
    </row>
    <row r="175" spans="2:11" ht="24.95" customHeight="1" x14ac:dyDescent="0.25">
      <c r="B175" s="296">
        <v>2970</v>
      </c>
      <c r="C175" s="294">
        <v>44484</v>
      </c>
      <c r="D175" s="297">
        <v>0.60069444444444442</v>
      </c>
      <c r="E175" s="297">
        <v>0.60347222222222219</v>
      </c>
      <c r="F175" s="297" t="s">
        <v>521</v>
      </c>
      <c r="G175" s="267" t="s">
        <v>522</v>
      </c>
      <c r="H175" s="298">
        <v>9230</v>
      </c>
      <c r="I175" s="298">
        <v>7480</v>
      </c>
      <c r="J175" s="179">
        <f t="shared" si="2"/>
        <v>1750</v>
      </c>
      <c r="K175" s="165"/>
    </row>
    <row r="176" spans="2:11" ht="24.95" customHeight="1" x14ac:dyDescent="0.25">
      <c r="B176" s="296">
        <v>2972</v>
      </c>
      <c r="C176" s="294">
        <v>44484</v>
      </c>
      <c r="D176" s="297">
        <v>0.67569444444444438</v>
      </c>
      <c r="E176" s="297">
        <v>0.68402777777777779</v>
      </c>
      <c r="F176" s="297" t="s">
        <v>526</v>
      </c>
      <c r="G176" s="267" t="s">
        <v>535</v>
      </c>
      <c r="H176" s="298">
        <v>20850</v>
      </c>
      <c r="I176" s="298">
        <v>10770</v>
      </c>
      <c r="J176" s="179">
        <f t="shared" si="2"/>
        <v>10080</v>
      </c>
      <c r="K176" s="165"/>
    </row>
    <row r="177" spans="2:11" ht="24.95" customHeight="1" x14ac:dyDescent="0.25">
      <c r="B177" s="296">
        <v>2974</v>
      </c>
      <c r="C177" s="294">
        <v>44484</v>
      </c>
      <c r="D177" s="297">
        <v>0.69166666666666676</v>
      </c>
      <c r="E177" s="297">
        <v>0.69930555555555562</v>
      </c>
      <c r="F177" s="297" t="s">
        <v>531</v>
      </c>
      <c r="G177" s="267" t="s">
        <v>527</v>
      </c>
      <c r="H177" s="298">
        <v>16980</v>
      </c>
      <c r="I177" s="298">
        <v>10890</v>
      </c>
      <c r="J177" s="179">
        <f t="shared" si="2"/>
        <v>6090</v>
      </c>
      <c r="K177" s="165"/>
    </row>
    <row r="178" spans="2:11" ht="24.95" customHeight="1" x14ac:dyDescent="0.25">
      <c r="B178" s="296">
        <v>2976</v>
      </c>
      <c r="C178" s="294">
        <v>44484</v>
      </c>
      <c r="D178" s="297">
        <v>0.9</v>
      </c>
      <c r="E178" s="297">
        <v>0.90486111111111101</v>
      </c>
      <c r="F178" s="297" t="s">
        <v>518</v>
      </c>
      <c r="G178" s="267" t="s">
        <v>519</v>
      </c>
      <c r="H178" s="298">
        <v>18490</v>
      </c>
      <c r="I178" s="298">
        <v>10820</v>
      </c>
      <c r="J178" s="179">
        <f t="shared" si="2"/>
        <v>7670</v>
      </c>
      <c r="K178" s="165"/>
    </row>
    <row r="179" spans="2:11" ht="24.95" customHeight="1" x14ac:dyDescent="0.25">
      <c r="B179" s="296">
        <v>2977</v>
      </c>
      <c r="C179" s="294">
        <v>44484</v>
      </c>
      <c r="D179" s="297">
        <v>0.98819444444444438</v>
      </c>
      <c r="E179" s="297">
        <v>0.99583333333333324</v>
      </c>
      <c r="F179" s="297" t="s">
        <v>526</v>
      </c>
      <c r="G179" s="267" t="s">
        <v>539</v>
      </c>
      <c r="H179" s="298">
        <v>21480</v>
      </c>
      <c r="I179" s="298">
        <v>10880</v>
      </c>
      <c r="J179" s="179">
        <f t="shared" si="2"/>
        <v>10600</v>
      </c>
      <c r="K179" s="165"/>
    </row>
    <row r="180" spans="2:11" ht="24.95" customHeight="1" x14ac:dyDescent="0.25">
      <c r="B180" s="296">
        <v>2978</v>
      </c>
      <c r="C180" s="294">
        <v>44484</v>
      </c>
      <c r="D180" s="297">
        <v>0.9902777777777777</v>
      </c>
      <c r="E180" s="297">
        <v>0</v>
      </c>
      <c r="F180" s="297" t="s">
        <v>515</v>
      </c>
      <c r="G180" s="267" t="s">
        <v>516</v>
      </c>
      <c r="H180" s="298">
        <v>21320</v>
      </c>
      <c r="I180" s="298">
        <v>10900</v>
      </c>
      <c r="J180" s="179">
        <f t="shared" si="2"/>
        <v>10420</v>
      </c>
      <c r="K180" s="165"/>
    </row>
    <row r="181" spans="2:11" ht="24.95" customHeight="1" x14ac:dyDescent="0.25">
      <c r="B181" s="296">
        <v>2979</v>
      </c>
      <c r="C181" s="294">
        <v>44485</v>
      </c>
      <c r="D181" s="297">
        <v>2.8472222222222222E-2</v>
      </c>
      <c r="E181" s="297">
        <v>3.4027777777777775E-2</v>
      </c>
      <c r="F181" s="297" t="s">
        <v>518</v>
      </c>
      <c r="G181" s="267" t="s">
        <v>519</v>
      </c>
      <c r="H181" s="298">
        <v>18360</v>
      </c>
      <c r="I181" s="298">
        <v>10720</v>
      </c>
      <c r="J181" s="179">
        <f t="shared" si="2"/>
        <v>7640</v>
      </c>
      <c r="K181" s="165"/>
    </row>
    <row r="182" spans="2:11" ht="24.95" customHeight="1" x14ac:dyDescent="0.25">
      <c r="B182" s="296">
        <v>2981</v>
      </c>
      <c r="C182" s="294">
        <v>44485</v>
      </c>
      <c r="D182" s="297">
        <v>0.47291666666666665</v>
      </c>
      <c r="E182" s="297">
        <v>0.48055555555555557</v>
      </c>
      <c r="F182" s="297" t="s">
        <v>518</v>
      </c>
      <c r="G182" s="267" t="s">
        <v>522</v>
      </c>
      <c r="H182" s="298">
        <v>17600</v>
      </c>
      <c r="I182" s="298">
        <v>10770</v>
      </c>
      <c r="J182" s="179">
        <f t="shared" si="2"/>
        <v>6830</v>
      </c>
      <c r="K182" s="165"/>
    </row>
    <row r="183" spans="2:11" ht="24.95" customHeight="1" x14ac:dyDescent="0.25">
      <c r="B183" s="296">
        <v>2982</v>
      </c>
      <c r="C183" s="294">
        <v>44485</v>
      </c>
      <c r="D183" s="297">
        <v>0.4916666666666667</v>
      </c>
      <c r="E183" s="297">
        <v>0.49652777777777773</v>
      </c>
      <c r="F183" s="297" t="s">
        <v>526</v>
      </c>
      <c r="G183" s="267" t="s">
        <v>529</v>
      </c>
      <c r="H183" s="298">
        <v>19150</v>
      </c>
      <c r="I183" s="298">
        <v>10810</v>
      </c>
      <c r="J183" s="179">
        <f t="shared" si="2"/>
        <v>8340</v>
      </c>
      <c r="K183" s="165"/>
    </row>
    <row r="184" spans="2:11" ht="24.95" customHeight="1" x14ac:dyDescent="0.25">
      <c r="B184" s="296">
        <v>2983</v>
      </c>
      <c r="C184" s="294">
        <v>44485</v>
      </c>
      <c r="D184" s="297">
        <v>0.50347222222222221</v>
      </c>
      <c r="E184" s="297">
        <v>0.51041666666666663</v>
      </c>
      <c r="F184" s="297" t="s">
        <v>515</v>
      </c>
      <c r="G184" s="267" t="s">
        <v>524</v>
      </c>
      <c r="H184" s="298">
        <v>20930</v>
      </c>
      <c r="I184" s="298">
        <v>10820</v>
      </c>
      <c r="J184" s="179">
        <f t="shared" si="2"/>
        <v>10110</v>
      </c>
      <c r="K184" s="165"/>
    </row>
    <row r="185" spans="2:11" ht="24.95" customHeight="1" x14ac:dyDescent="0.25">
      <c r="B185" s="296">
        <v>2984</v>
      </c>
      <c r="C185" s="294">
        <v>44485</v>
      </c>
      <c r="D185" s="297">
        <v>0.51736111111111105</v>
      </c>
      <c r="E185" s="297">
        <v>0.52569444444444446</v>
      </c>
      <c r="F185" s="297" t="s">
        <v>531</v>
      </c>
      <c r="G185" s="267" t="s">
        <v>527</v>
      </c>
      <c r="H185" s="298">
        <v>17150</v>
      </c>
      <c r="I185" s="298">
        <v>11060</v>
      </c>
      <c r="J185" s="179">
        <f t="shared" si="2"/>
        <v>6090</v>
      </c>
      <c r="K185" s="165"/>
    </row>
    <row r="186" spans="2:11" ht="24.95" customHeight="1" x14ac:dyDescent="0.25">
      <c r="B186" s="296">
        <v>2985</v>
      </c>
      <c r="C186" s="294">
        <v>44485</v>
      </c>
      <c r="D186" s="297">
        <v>0.55625000000000002</v>
      </c>
      <c r="E186" s="297">
        <v>0.5625</v>
      </c>
      <c r="F186" s="297" t="s">
        <v>518</v>
      </c>
      <c r="G186" s="267" t="s">
        <v>522</v>
      </c>
      <c r="H186" s="298">
        <v>13610</v>
      </c>
      <c r="I186" s="298">
        <v>10790</v>
      </c>
      <c r="J186" s="179">
        <f t="shared" si="2"/>
        <v>2820</v>
      </c>
      <c r="K186" s="165"/>
    </row>
    <row r="187" spans="2:11" ht="24.95" customHeight="1" x14ac:dyDescent="0.25">
      <c r="B187" s="296">
        <v>2987</v>
      </c>
      <c r="C187" s="294">
        <v>44485</v>
      </c>
      <c r="D187" s="297">
        <v>0.69027777777777777</v>
      </c>
      <c r="E187" s="297">
        <v>0.6958333333333333</v>
      </c>
      <c r="F187" s="297" t="s">
        <v>531</v>
      </c>
      <c r="G187" s="267" t="s">
        <v>527</v>
      </c>
      <c r="H187" s="298">
        <v>16560</v>
      </c>
      <c r="I187" s="298">
        <v>11080</v>
      </c>
      <c r="J187" s="179">
        <f t="shared" si="2"/>
        <v>5480</v>
      </c>
      <c r="K187" s="165"/>
    </row>
    <row r="188" spans="2:11" ht="24.95" customHeight="1" x14ac:dyDescent="0.25">
      <c r="B188" s="296">
        <v>2988</v>
      </c>
      <c r="C188" s="294">
        <v>44485</v>
      </c>
      <c r="D188" s="297">
        <v>0.88958333333333339</v>
      </c>
      <c r="E188" s="297">
        <v>0.89583333333333337</v>
      </c>
      <c r="F188" s="297" t="s">
        <v>526</v>
      </c>
      <c r="G188" s="267" t="s">
        <v>539</v>
      </c>
      <c r="H188" s="298">
        <v>18550</v>
      </c>
      <c r="I188" s="298">
        <v>10740</v>
      </c>
      <c r="J188" s="179">
        <f t="shared" si="2"/>
        <v>7810</v>
      </c>
      <c r="K188" s="165"/>
    </row>
    <row r="189" spans="2:11" ht="24.95" customHeight="1" x14ac:dyDescent="0.25">
      <c r="B189" s="296">
        <v>2989</v>
      </c>
      <c r="C189" s="294">
        <v>44485</v>
      </c>
      <c r="D189" s="297">
        <v>0.9194444444444444</v>
      </c>
      <c r="E189" s="297">
        <v>0.92708333333333337</v>
      </c>
      <c r="F189" s="297" t="s">
        <v>515</v>
      </c>
      <c r="G189" s="267" t="s">
        <v>516</v>
      </c>
      <c r="H189" s="298">
        <v>19910</v>
      </c>
      <c r="I189" s="298">
        <v>10760</v>
      </c>
      <c r="J189" s="179">
        <f t="shared" si="2"/>
        <v>9150</v>
      </c>
      <c r="K189" s="165"/>
    </row>
    <row r="190" spans="2:11" ht="24.95" customHeight="1" x14ac:dyDescent="0.25">
      <c r="B190" s="296">
        <v>2990</v>
      </c>
      <c r="C190" s="294">
        <v>44485</v>
      </c>
      <c r="D190" s="297">
        <v>0.94513888888888886</v>
      </c>
      <c r="E190" s="297">
        <v>0.95277777777777783</v>
      </c>
      <c r="F190" s="297" t="s">
        <v>518</v>
      </c>
      <c r="G190" s="267" t="s">
        <v>519</v>
      </c>
      <c r="H190" s="298">
        <v>19180</v>
      </c>
      <c r="I190" s="298">
        <v>10760</v>
      </c>
      <c r="J190" s="179">
        <f t="shared" si="2"/>
        <v>8420</v>
      </c>
      <c r="K190" s="165"/>
    </row>
    <row r="191" spans="2:11" ht="24.95" customHeight="1" x14ac:dyDescent="0.25">
      <c r="B191" s="296">
        <v>2991</v>
      </c>
      <c r="C191" s="294">
        <v>44486</v>
      </c>
      <c r="D191" s="297">
        <v>9.7222222222222224E-3</v>
      </c>
      <c r="E191" s="297">
        <v>1.5277777777777777E-2</v>
      </c>
      <c r="F191" s="297" t="s">
        <v>526</v>
      </c>
      <c r="G191" s="267" t="s">
        <v>539</v>
      </c>
      <c r="H191" s="298">
        <v>16000</v>
      </c>
      <c r="I191" s="298">
        <v>10670</v>
      </c>
      <c r="J191" s="179">
        <f t="shared" si="2"/>
        <v>5330</v>
      </c>
      <c r="K191" s="165"/>
    </row>
    <row r="192" spans="2:11" ht="24.95" customHeight="1" x14ac:dyDescent="0.25">
      <c r="B192" s="296">
        <v>2992</v>
      </c>
      <c r="C192" s="294">
        <v>44486</v>
      </c>
      <c r="D192" s="297">
        <v>4.1666666666666664E-2</v>
      </c>
      <c r="E192" s="297">
        <v>6.9444444444444441E-3</v>
      </c>
      <c r="F192" s="297" t="s">
        <v>515</v>
      </c>
      <c r="G192" s="267" t="s">
        <v>516</v>
      </c>
      <c r="H192" s="298">
        <v>15890</v>
      </c>
      <c r="I192" s="298">
        <v>10880</v>
      </c>
      <c r="J192" s="179">
        <f t="shared" si="2"/>
        <v>5010</v>
      </c>
      <c r="K192" s="165"/>
    </row>
    <row r="193" spans="2:11" ht="24.95" customHeight="1" x14ac:dyDescent="0.25">
      <c r="B193" s="296">
        <v>2993</v>
      </c>
      <c r="C193" s="294">
        <v>44486</v>
      </c>
      <c r="D193" s="297">
        <v>7.1527777777777787E-2</v>
      </c>
      <c r="E193" s="297">
        <v>7.6388888888888895E-2</v>
      </c>
      <c r="F193" s="297" t="s">
        <v>518</v>
      </c>
      <c r="G193" s="267" t="s">
        <v>519</v>
      </c>
      <c r="H193" s="298">
        <v>13290</v>
      </c>
      <c r="I193" s="298">
        <v>10690</v>
      </c>
      <c r="J193" s="179">
        <f>H193-I193</f>
        <v>2600</v>
      </c>
      <c r="K193" s="165"/>
    </row>
    <row r="194" spans="2:11" ht="24.95" customHeight="1" x14ac:dyDescent="0.25">
      <c r="B194" s="296">
        <v>2994</v>
      </c>
      <c r="C194" s="294">
        <v>44486</v>
      </c>
      <c r="D194" s="297">
        <v>0.51597222222222217</v>
      </c>
      <c r="E194" s="297">
        <v>0.5229166666666667</v>
      </c>
      <c r="F194" s="297" t="s">
        <v>518</v>
      </c>
      <c r="G194" s="267" t="s">
        <v>532</v>
      </c>
      <c r="H194" s="298">
        <v>18180</v>
      </c>
      <c r="I194" s="298">
        <v>10600</v>
      </c>
      <c r="J194" s="179">
        <f t="shared" si="2"/>
        <v>7580</v>
      </c>
      <c r="K194" s="165"/>
    </row>
    <row r="195" spans="2:11" ht="24.95" customHeight="1" x14ac:dyDescent="0.25">
      <c r="B195" s="296">
        <v>2995</v>
      </c>
      <c r="C195" s="294">
        <v>44486</v>
      </c>
      <c r="D195" s="297">
        <v>0.90555555555555556</v>
      </c>
      <c r="E195" s="297">
        <v>0.91180555555555554</v>
      </c>
      <c r="F195" s="297" t="s">
        <v>518</v>
      </c>
      <c r="G195" s="267" t="s">
        <v>516</v>
      </c>
      <c r="H195" s="298">
        <v>16440</v>
      </c>
      <c r="I195" s="298">
        <v>10650</v>
      </c>
      <c r="J195" s="179">
        <f t="shared" si="2"/>
        <v>5790</v>
      </c>
      <c r="K195" s="165"/>
    </row>
    <row r="196" spans="2:11" ht="24.95" customHeight="1" x14ac:dyDescent="0.25">
      <c r="B196" s="296">
        <v>2996</v>
      </c>
      <c r="C196" s="294">
        <v>44487</v>
      </c>
      <c r="D196" s="297">
        <v>0.42638888888888887</v>
      </c>
      <c r="E196" s="297">
        <v>0.43194444444444446</v>
      </c>
      <c r="F196" s="297" t="s">
        <v>521</v>
      </c>
      <c r="G196" s="267" t="s">
        <v>522</v>
      </c>
      <c r="H196" s="298">
        <v>10380</v>
      </c>
      <c r="I196" s="298">
        <v>7670</v>
      </c>
      <c r="J196" s="179">
        <f t="shared" si="2"/>
        <v>2710</v>
      </c>
      <c r="K196" s="165"/>
    </row>
    <row r="197" spans="2:11" ht="24.95" customHeight="1" x14ac:dyDescent="0.25">
      <c r="B197" s="296">
        <v>2999</v>
      </c>
      <c r="C197" s="294">
        <v>44487</v>
      </c>
      <c r="D197" s="297">
        <v>0.49583333333333335</v>
      </c>
      <c r="E197" s="297">
        <v>0.50138888888888888</v>
      </c>
      <c r="F197" s="297" t="s">
        <v>515</v>
      </c>
      <c r="G197" s="267" t="s">
        <v>529</v>
      </c>
      <c r="H197" s="298">
        <v>21480</v>
      </c>
      <c r="I197" s="298">
        <v>10630</v>
      </c>
      <c r="J197" s="179">
        <f t="shared" si="2"/>
        <v>10850</v>
      </c>
      <c r="K197" s="165"/>
    </row>
    <row r="198" spans="2:11" ht="24.95" customHeight="1" x14ac:dyDescent="0.25">
      <c r="B198" s="296">
        <v>3000</v>
      </c>
      <c r="C198" s="294">
        <v>44487</v>
      </c>
      <c r="D198" s="297">
        <v>0.53680555555555554</v>
      </c>
      <c r="E198" s="297">
        <v>0.54166666666666663</v>
      </c>
      <c r="F198" s="297" t="s">
        <v>518</v>
      </c>
      <c r="G198" s="267" t="s">
        <v>532</v>
      </c>
      <c r="H198" s="298">
        <v>18410</v>
      </c>
      <c r="I198" s="298">
        <v>10680</v>
      </c>
      <c r="J198" s="179">
        <f t="shared" ref="J198:J261" si="3">H198-I198</f>
        <v>7730</v>
      </c>
      <c r="K198" s="165"/>
    </row>
    <row r="199" spans="2:11" ht="24.95" customHeight="1" x14ac:dyDescent="0.25">
      <c r="B199" s="296">
        <v>3001</v>
      </c>
      <c r="C199" s="294">
        <v>44487</v>
      </c>
      <c r="D199" s="297">
        <v>0.55555555555555558</v>
      </c>
      <c r="E199" s="297">
        <v>0.56319444444444444</v>
      </c>
      <c r="F199" s="297" t="s">
        <v>521</v>
      </c>
      <c r="G199" s="267" t="s">
        <v>522</v>
      </c>
      <c r="H199" s="298">
        <v>9670</v>
      </c>
      <c r="I199" s="298">
        <v>7510</v>
      </c>
      <c r="J199" s="179">
        <f t="shared" si="3"/>
        <v>2160</v>
      </c>
      <c r="K199" s="165"/>
    </row>
    <row r="200" spans="2:11" ht="24.95" customHeight="1" x14ac:dyDescent="0.25">
      <c r="B200" s="296">
        <v>3002</v>
      </c>
      <c r="C200" s="294">
        <v>44487</v>
      </c>
      <c r="D200" s="297">
        <v>0.60972222222222217</v>
      </c>
      <c r="E200" s="297">
        <v>0.61388888888888882</v>
      </c>
      <c r="F200" s="297" t="s">
        <v>515</v>
      </c>
      <c r="G200" s="267" t="s">
        <v>529</v>
      </c>
      <c r="H200" s="298">
        <v>14230</v>
      </c>
      <c r="I200" s="298">
        <v>10800</v>
      </c>
      <c r="J200" s="179">
        <f t="shared" si="3"/>
        <v>3430</v>
      </c>
      <c r="K200" s="165"/>
    </row>
    <row r="201" spans="2:11" ht="24.95" customHeight="1" x14ac:dyDescent="0.25">
      <c r="B201" s="296">
        <v>3004</v>
      </c>
      <c r="C201" s="294">
        <v>44487</v>
      </c>
      <c r="D201" s="297">
        <v>0.62708333333333333</v>
      </c>
      <c r="E201" s="297">
        <v>0.63263888888888886</v>
      </c>
      <c r="F201" s="297" t="s">
        <v>531</v>
      </c>
      <c r="G201" s="267" t="s">
        <v>527</v>
      </c>
      <c r="H201" s="298">
        <v>17480</v>
      </c>
      <c r="I201" s="298">
        <v>11020</v>
      </c>
      <c r="J201" s="179">
        <f t="shared" si="3"/>
        <v>6460</v>
      </c>
      <c r="K201" s="165"/>
    </row>
    <row r="202" spans="2:11" ht="24.95" customHeight="1" x14ac:dyDescent="0.25">
      <c r="B202" s="296">
        <v>3006</v>
      </c>
      <c r="C202" s="294">
        <v>44487</v>
      </c>
      <c r="D202" s="297">
        <v>0.66527777777777775</v>
      </c>
      <c r="E202" s="297">
        <v>0.67222222222222217</v>
      </c>
      <c r="F202" s="297" t="s">
        <v>526</v>
      </c>
      <c r="G202" s="267" t="s">
        <v>535</v>
      </c>
      <c r="H202" s="298">
        <v>20190</v>
      </c>
      <c r="I202" s="298">
        <v>10650</v>
      </c>
      <c r="J202" s="179">
        <f t="shared" si="3"/>
        <v>9540</v>
      </c>
      <c r="K202" s="165"/>
    </row>
    <row r="203" spans="2:11" ht="24.95" customHeight="1" x14ac:dyDescent="0.25">
      <c r="B203" s="296">
        <v>3007</v>
      </c>
      <c r="C203" s="294">
        <v>44487</v>
      </c>
      <c r="D203" s="297">
        <v>0.71527777777777779</v>
      </c>
      <c r="E203" s="297">
        <v>0.72083333333333333</v>
      </c>
      <c r="F203" s="297" t="s">
        <v>518</v>
      </c>
      <c r="G203" s="267" t="s">
        <v>532</v>
      </c>
      <c r="H203" s="298">
        <v>15740</v>
      </c>
      <c r="I203" s="298">
        <v>10570</v>
      </c>
      <c r="J203" s="179">
        <f t="shared" si="3"/>
        <v>5170</v>
      </c>
      <c r="K203" s="165"/>
    </row>
    <row r="204" spans="2:11" ht="24.95" customHeight="1" x14ac:dyDescent="0.25">
      <c r="B204" s="296">
        <v>3008</v>
      </c>
      <c r="C204" s="294">
        <v>44487</v>
      </c>
      <c r="D204" s="297">
        <v>0.72222222222222221</v>
      </c>
      <c r="E204" s="297">
        <v>0.7270833333333333</v>
      </c>
      <c r="F204" s="297" t="s">
        <v>531</v>
      </c>
      <c r="G204" s="267" t="s">
        <v>527</v>
      </c>
      <c r="H204" s="298">
        <v>13730</v>
      </c>
      <c r="I204" s="298">
        <v>11090</v>
      </c>
      <c r="J204" s="179">
        <f t="shared" si="3"/>
        <v>2640</v>
      </c>
      <c r="K204" s="165"/>
    </row>
    <row r="205" spans="2:11" ht="24.95" customHeight="1" x14ac:dyDescent="0.25">
      <c r="B205" s="296">
        <v>3009</v>
      </c>
      <c r="C205" s="294">
        <v>44487</v>
      </c>
      <c r="D205" s="297">
        <v>0.93194444444444446</v>
      </c>
      <c r="E205" s="297">
        <v>0.94097222222222221</v>
      </c>
      <c r="F205" s="297" t="s">
        <v>526</v>
      </c>
      <c r="G205" s="267" t="s">
        <v>539</v>
      </c>
      <c r="H205" s="298">
        <v>21320</v>
      </c>
      <c r="I205" s="298">
        <v>10900</v>
      </c>
      <c r="J205" s="179">
        <f t="shared" si="3"/>
        <v>10420</v>
      </c>
      <c r="K205" s="165"/>
    </row>
    <row r="206" spans="2:11" ht="24.95" customHeight="1" x14ac:dyDescent="0.25">
      <c r="B206" s="274">
        <v>3010</v>
      </c>
      <c r="C206" s="294">
        <v>44487</v>
      </c>
      <c r="D206" s="230">
        <v>0.9375</v>
      </c>
      <c r="E206" s="230">
        <v>0.94305555555555554</v>
      </c>
      <c r="F206" s="230" t="s">
        <v>518</v>
      </c>
      <c r="G206" s="266" t="s">
        <v>519</v>
      </c>
      <c r="H206" s="307">
        <v>19530</v>
      </c>
      <c r="I206" s="307">
        <v>10810</v>
      </c>
      <c r="J206" s="317">
        <f t="shared" si="3"/>
        <v>8720</v>
      </c>
      <c r="K206" s="165"/>
    </row>
    <row r="207" spans="2:11" ht="24.95" customHeight="1" x14ac:dyDescent="0.25">
      <c r="B207" s="296">
        <v>3011</v>
      </c>
      <c r="C207" s="294">
        <v>44487</v>
      </c>
      <c r="D207" s="297">
        <v>0.97013888888888899</v>
      </c>
      <c r="E207" s="297">
        <v>0.9784722222222223</v>
      </c>
      <c r="F207" s="297" t="s">
        <v>515</v>
      </c>
      <c r="G207" s="267" t="s">
        <v>516</v>
      </c>
      <c r="H207" s="298">
        <v>21130</v>
      </c>
      <c r="I207" s="298">
        <v>10990</v>
      </c>
      <c r="J207" s="179">
        <f t="shared" si="3"/>
        <v>10140</v>
      </c>
      <c r="K207" s="165"/>
    </row>
    <row r="208" spans="2:11" ht="24.95" customHeight="1" x14ac:dyDescent="0.25">
      <c r="B208" s="296">
        <v>3012</v>
      </c>
      <c r="C208" s="294">
        <v>44488</v>
      </c>
      <c r="D208" s="297">
        <v>5.2777777777777778E-2</v>
      </c>
      <c r="E208" s="297">
        <v>5.7638888888888885E-2</v>
      </c>
      <c r="F208" s="297" t="s">
        <v>518</v>
      </c>
      <c r="G208" s="267" t="s">
        <v>519</v>
      </c>
      <c r="H208" s="298">
        <v>17590</v>
      </c>
      <c r="I208" s="298">
        <v>10700</v>
      </c>
      <c r="J208" s="179">
        <f t="shared" si="3"/>
        <v>6890</v>
      </c>
      <c r="K208" s="165"/>
    </row>
    <row r="209" spans="2:11" ht="24.95" customHeight="1" x14ac:dyDescent="0.25">
      <c r="B209" s="296">
        <v>3013</v>
      </c>
      <c r="C209" s="294">
        <v>44488</v>
      </c>
      <c r="D209" s="297">
        <v>8.8888888888888892E-2</v>
      </c>
      <c r="E209" s="297">
        <v>9.3055555555555558E-2</v>
      </c>
      <c r="F209" s="297" t="s">
        <v>518</v>
      </c>
      <c r="G209" s="267" t="s">
        <v>519</v>
      </c>
      <c r="H209" s="298">
        <v>13610</v>
      </c>
      <c r="I209" s="298">
        <v>10700</v>
      </c>
      <c r="J209" s="179">
        <f t="shared" si="3"/>
        <v>2910</v>
      </c>
      <c r="K209" s="165"/>
    </row>
    <row r="210" spans="2:11" ht="24.95" customHeight="1" x14ac:dyDescent="0.25">
      <c r="B210" s="296">
        <v>3014</v>
      </c>
      <c r="C210" s="294">
        <v>44488</v>
      </c>
      <c r="D210" s="297">
        <v>9.930555555555555E-2</v>
      </c>
      <c r="E210" s="297">
        <v>0.10555555555555556</v>
      </c>
      <c r="F210" s="297" t="s">
        <v>526</v>
      </c>
      <c r="G210" s="267" t="s">
        <v>539</v>
      </c>
      <c r="H210" s="298">
        <v>18780</v>
      </c>
      <c r="I210" s="298">
        <v>10900</v>
      </c>
      <c r="J210" s="179">
        <f t="shared" si="3"/>
        <v>7880</v>
      </c>
      <c r="K210" s="165"/>
    </row>
    <row r="211" spans="2:11" ht="24.95" customHeight="1" x14ac:dyDescent="0.25">
      <c r="B211" s="296">
        <v>3016</v>
      </c>
      <c r="C211" s="294">
        <v>44488</v>
      </c>
      <c r="D211" s="297">
        <v>0.41041666666666665</v>
      </c>
      <c r="E211" s="297">
        <v>0.43888888888888888</v>
      </c>
      <c r="F211" s="297" t="s">
        <v>531</v>
      </c>
      <c r="G211" s="267" t="s">
        <v>527</v>
      </c>
      <c r="H211" s="298">
        <v>14510</v>
      </c>
      <c r="I211" s="298">
        <v>11080</v>
      </c>
      <c r="J211" s="179">
        <f t="shared" si="3"/>
        <v>3430</v>
      </c>
      <c r="K211" s="165"/>
    </row>
    <row r="212" spans="2:11" ht="24.95" customHeight="1" x14ac:dyDescent="0.25">
      <c r="B212" s="296">
        <v>3018</v>
      </c>
      <c r="C212" s="294">
        <v>44488</v>
      </c>
      <c r="D212" s="297">
        <v>0.47500000000000003</v>
      </c>
      <c r="E212" s="297">
        <v>0.48194444444444445</v>
      </c>
      <c r="F212" s="297" t="s">
        <v>515</v>
      </c>
      <c r="G212" s="267" t="s">
        <v>524</v>
      </c>
      <c r="H212" s="298">
        <v>20450</v>
      </c>
      <c r="I212" s="298">
        <v>10870</v>
      </c>
      <c r="J212" s="179">
        <f t="shared" si="3"/>
        <v>9580</v>
      </c>
      <c r="K212" s="165"/>
    </row>
    <row r="213" spans="2:11" ht="24.95" customHeight="1" x14ac:dyDescent="0.25">
      <c r="B213" s="296">
        <v>3020</v>
      </c>
      <c r="C213" s="294">
        <v>44488</v>
      </c>
      <c r="D213" s="297">
        <v>0.50416666666666665</v>
      </c>
      <c r="E213" s="297">
        <v>0.51041666666666663</v>
      </c>
      <c r="F213" s="297" t="s">
        <v>518</v>
      </c>
      <c r="G213" s="267" t="s">
        <v>532</v>
      </c>
      <c r="H213" s="298">
        <v>17260</v>
      </c>
      <c r="I213" s="298">
        <v>10550</v>
      </c>
      <c r="J213" s="179">
        <f t="shared" si="3"/>
        <v>6710</v>
      </c>
      <c r="K213" s="165"/>
    </row>
    <row r="214" spans="2:11" ht="24.95" customHeight="1" x14ac:dyDescent="0.25">
      <c r="B214" s="296">
        <v>3021</v>
      </c>
      <c r="C214" s="294">
        <v>44488</v>
      </c>
      <c r="D214" s="297">
        <v>0.50555555555555554</v>
      </c>
      <c r="E214" s="297">
        <v>0.51250000000000007</v>
      </c>
      <c r="F214" s="297" t="s">
        <v>521</v>
      </c>
      <c r="G214" s="267" t="s">
        <v>529</v>
      </c>
      <c r="H214" s="305">
        <v>10310</v>
      </c>
      <c r="I214" s="305">
        <v>7620</v>
      </c>
      <c r="J214" s="179">
        <f t="shared" si="3"/>
        <v>2690</v>
      </c>
      <c r="K214" s="165"/>
    </row>
    <row r="215" spans="2:11" ht="24.95" customHeight="1" x14ac:dyDescent="0.25">
      <c r="B215" s="274">
        <v>3022</v>
      </c>
      <c r="C215" s="294">
        <v>44488</v>
      </c>
      <c r="D215" s="230">
        <v>0.5854166666666667</v>
      </c>
      <c r="E215" s="230">
        <v>0.59513888888888888</v>
      </c>
      <c r="F215" s="230" t="s">
        <v>526</v>
      </c>
      <c r="G215" s="230" t="s">
        <v>535</v>
      </c>
      <c r="H215" s="295">
        <v>20290</v>
      </c>
      <c r="I215" s="295">
        <v>10600</v>
      </c>
      <c r="J215" s="179">
        <f t="shared" si="3"/>
        <v>9690</v>
      </c>
      <c r="K215" s="165"/>
    </row>
    <row r="216" spans="2:11" ht="24.95" customHeight="1" x14ac:dyDescent="0.25">
      <c r="B216" s="274">
        <v>3024</v>
      </c>
      <c r="C216" s="294">
        <v>44488</v>
      </c>
      <c r="D216" s="230">
        <v>0.60902777777777783</v>
      </c>
      <c r="E216" s="230">
        <v>0.61597222222222225</v>
      </c>
      <c r="F216" s="297" t="s">
        <v>521</v>
      </c>
      <c r="G216" s="230" t="s">
        <v>529</v>
      </c>
      <c r="H216" s="295">
        <v>8130</v>
      </c>
      <c r="I216" s="295">
        <v>7620</v>
      </c>
      <c r="J216" s="179">
        <f t="shared" si="3"/>
        <v>510</v>
      </c>
      <c r="K216" s="165"/>
    </row>
    <row r="217" spans="2:11" ht="24.95" customHeight="1" x14ac:dyDescent="0.25">
      <c r="B217" s="274">
        <v>3027</v>
      </c>
      <c r="C217" s="294">
        <v>44488</v>
      </c>
      <c r="D217" s="230">
        <v>0.66319444444444442</v>
      </c>
      <c r="E217" s="230">
        <v>0.66805555555555562</v>
      </c>
      <c r="F217" s="230" t="s">
        <v>515</v>
      </c>
      <c r="G217" s="230" t="s">
        <v>524</v>
      </c>
      <c r="H217" s="295">
        <v>14840</v>
      </c>
      <c r="I217" s="295">
        <v>10700</v>
      </c>
      <c r="J217" s="179">
        <f t="shared" si="3"/>
        <v>4140</v>
      </c>
      <c r="K217" s="165"/>
    </row>
    <row r="218" spans="2:11" ht="24.95" customHeight="1" x14ac:dyDescent="0.25">
      <c r="B218" s="274">
        <v>3029</v>
      </c>
      <c r="C218" s="294">
        <v>44488</v>
      </c>
      <c r="D218" s="230">
        <v>0.66597222222222219</v>
      </c>
      <c r="E218" s="230">
        <v>0.69652777777777775</v>
      </c>
      <c r="F218" s="297" t="s">
        <v>531</v>
      </c>
      <c r="G218" s="230" t="s">
        <v>527</v>
      </c>
      <c r="H218" s="295">
        <v>17220</v>
      </c>
      <c r="I218" s="295">
        <v>11040</v>
      </c>
      <c r="J218" s="179">
        <f t="shared" si="3"/>
        <v>6180</v>
      </c>
      <c r="K218" s="165"/>
    </row>
    <row r="219" spans="2:11" ht="24.95" customHeight="1" x14ac:dyDescent="0.25">
      <c r="B219" s="274">
        <v>3032</v>
      </c>
      <c r="C219" s="294">
        <v>44488</v>
      </c>
      <c r="D219" s="230">
        <v>0.77013888888888893</v>
      </c>
      <c r="E219" s="230">
        <v>0.77638888888888891</v>
      </c>
      <c r="F219" s="230" t="s">
        <v>518</v>
      </c>
      <c r="G219" s="230" t="s">
        <v>519</v>
      </c>
      <c r="H219" s="295">
        <v>15350</v>
      </c>
      <c r="I219" s="295">
        <v>10660</v>
      </c>
      <c r="J219" s="179">
        <f t="shared" si="3"/>
        <v>4690</v>
      </c>
      <c r="K219" s="165"/>
    </row>
    <row r="220" spans="2:11" ht="24.95" customHeight="1" x14ac:dyDescent="0.25">
      <c r="B220" s="274">
        <v>3033</v>
      </c>
      <c r="C220" s="294">
        <v>44488</v>
      </c>
      <c r="D220" s="230">
        <v>0.91527777777777775</v>
      </c>
      <c r="E220" s="230">
        <v>0.92083333333333339</v>
      </c>
      <c r="F220" s="230" t="s">
        <v>518</v>
      </c>
      <c r="G220" s="230" t="s">
        <v>519</v>
      </c>
      <c r="H220" s="295">
        <v>18660</v>
      </c>
      <c r="I220" s="295">
        <v>10760</v>
      </c>
      <c r="J220" s="179">
        <f t="shared" si="3"/>
        <v>7900</v>
      </c>
      <c r="K220" s="165"/>
    </row>
    <row r="221" spans="2:11" ht="24.95" customHeight="1" x14ac:dyDescent="0.25">
      <c r="B221" s="274">
        <v>3034</v>
      </c>
      <c r="C221" s="294">
        <v>44488</v>
      </c>
      <c r="D221" s="230">
        <v>0.97916666666666663</v>
      </c>
      <c r="E221" s="230">
        <v>0.98541666666666661</v>
      </c>
      <c r="F221" s="230" t="s">
        <v>515</v>
      </c>
      <c r="G221" s="230" t="s">
        <v>516</v>
      </c>
      <c r="H221" s="295">
        <v>21980</v>
      </c>
      <c r="I221" s="295">
        <v>10830</v>
      </c>
      <c r="J221" s="179">
        <f t="shared" si="3"/>
        <v>11150</v>
      </c>
      <c r="K221" s="165"/>
    </row>
    <row r="222" spans="2:11" ht="24.95" customHeight="1" x14ac:dyDescent="0.25">
      <c r="B222" s="274">
        <v>3035</v>
      </c>
      <c r="C222" s="294">
        <v>44489</v>
      </c>
      <c r="D222" s="230">
        <v>2.7777777777777779E-3</v>
      </c>
      <c r="E222" s="230">
        <v>9.0277777777777787E-3</v>
      </c>
      <c r="F222" s="230" t="s">
        <v>526</v>
      </c>
      <c r="G222" s="230" t="s">
        <v>539</v>
      </c>
      <c r="H222" s="295">
        <v>22370</v>
      </c>
      <c r="I222" s="295">
        <v>10740</v>
      </c>
      <c r="J222" s="179">
        <f t="shared" si="3"/>
        <v>11630</v>
      </c>
      <c r="K222" s="165"/>
    </row>
    <row r="223" spans="2:11" ht="24.95" customHeight="1" x14ac:dyDescent="0.25">
      <c r="B223" s="274">
        <v>3036</v>
      </c>
      <c r="C223" s="294">
        <v>44489</v>
      </c>
      <c r="D223" s="230">
        <v>4.5833333333333337E-2</v>
      </c>
      <c r="E223" s="230">
        <v>4.9999999999999996E-2</v>
      </c>
      <c r="F223" s="297" t="s">
        <v>518</v>
      </c>
      <c r="G223" s="230" t="s">
        <v>519</v>
      </c>
      <c r="H223" s="295">
        <v>16690</v>
      </c>
      <c r="I223" s="295">
        <v>10580</v>
      </c>
      <c r="J223" s="179">
        <f t="shared" si="3"/>
        <v>6110</v>
      </c>
      <c r="K223" s="165"/>
    </row>
    <row r="224" spans="2:11" ht="24.95" customHeight="1" x14ac:dyDescent="0.25">
      <c r="B224" s="274">
        <v>3038</v>
      </c>
      <c r="C224" s="294">
        <v>44489</v>
      </c>
      <c r="D224" s="230">
        <v>0.41597222222222219</v>
      </c>
      <c r="E224" s="230">
        <v>0.42152777777777778</v>
      </c>
      <c r="F224" s="230" t="s">
        <v>521</v>
      </c>
      <c r="G224" s="230" t="s">
        <v>522</v>
      </c>
      <c r="H224" s="295">
        <v>9600</v>
      </c>
      <c r="I224" s="295">
        <v>7530</v>
      </c>
      <c r="J224" s="179">
        <f t="shared" si="3"/>
        <v>2070</v>
      </c>
      <c r="K224" s="165"/>
    </row>
    <row r="225" spans="2:11" ht="24.95" customHeight="1" x14ac:dyDescent="0.25">
      <c r="B225" s="274">
        <v>3040</v>
      </c>
      <c r="C225" s="294">
        <v>44489</v>
      </c>
      <c r="D225" s="230">
        <v>0.46180555555555558</v>
      </c>
      <c r="E225" s="230">
        <v>0.50277777777777777</v>
      </c>
      <c r="F225" s="230" t="s">
        <v>515</v>
      </c>
      <c r="G225" s="230" t="s">
        <v>524</v>
      </c>
      <c r="H225" s="295">
        <v>20090</v>
      </c>
      <c r="I225" s="295">
        <v>10770</v>
      </c>
      <c r="J225" s="179">
        <f t="shared" si="3"/>
        <v>9320</v>
      </c>
      <c r="K225" s="165"/>
    </row>
    <row r="226" spans="2:11" ht="24.95" customHeight="1" x14ac:dyDescent="0.25">
      <c r="B226" s="274">
        <v>3041</v>
      </c>
      <c r="C226" s="294">
        <v>44489</v>
      </c>
      <c r="D226" s="230">
        <v>0.53055555555555556</v>
      </c>
      <c r="E226" s="230">
        <v>0.53749999999999998</v>
      </c>
      <c r="F226" s="230" t="s">
        <v>521</v>
      </c>
      <c r="G226" s="230" t="s">
        <v>522</v>
      </c>
      <c r="H226" s="295">
        <v>9300</v>
      </c>
      <c r="I226" s="295">
        <v>7730</v>
      </c>
      <c r="J226" s="179">
        <f t="shared" si="3"/>
        <v>1570</v>
      </c>
      <c r="K226" s="165"/>
    </row>
    <row r="227" spans="2:11" ht="24.95" customHeight="1" x14ac:dyDescent="0.25">
      <c r="B227" s="274">
        <v>3042</v>
      </c>
      <c r="C227" s="294">
        <v>44489</v>
      </c>
      <c r="D227" s="230">
        <v>0.53680555555555554</v>
      </c>
      <c r="E227" s="230">
        <v>0.5444444444444444</v>
      </c>
      <c r="F227" s="230" t="s">
        <v>526</v>
      </c>
      <c r="G227" s="230" t="s">
        <v>535</v>
      </c>
      <c r="H227" s="295">
        <v>18440</v>
      </c>
      <c r="I227" s="295">
        <v>10860</v>
      </c>
      <c r="J227" s="179">
        <f t="shared" si="3"/>
        <v>7580</v>
      </c>
      <c r="K227" s="165"/>
    </row>
    <row r="228" spans="2:11" ht="24.95" customHeight="1" x14ac:dyDescent="0.25">
      <c r="B228" s="274">
        <v>3043</v>
      </c>
      <c r="C228" s="294">
        <v>44489</v>
      </c>
      <c r="D228" s="230">
        <v>0.54999999999999993</v>
      </c>
      <c r="E228" s="230">
        <v>0.55486111111111114</v>
      </c>
      <c r="F228" s="230" t="s">
        <v>518</v>
      </c>
      <c r="G228" s="230" t="s">
        <v>529</v>
      </c>
      <c r="H228" s="295">
        <v>18540</v>
      </c>
      <c r="I228" s="295">
        <v>10680</v>
      </c>
      <c r="J228" s="179">
        <f t="shared" si="3"/>
        <v>7860</v>
      </c>
      <c r="K228" s="165"/>
    </row>
    <row r="229" spans="2:11" ht="24.95" customHeight="1" x14ac:dyDescent="0.25">
      <c r="B229" s="274">
        <v>3044</v>
      </c>
      <c r="C229" s="294">
        <v>44489</v>
      </c>
      <c r="D229" s="230">
        <v>0.56527777777777777</v>
      </c>
      <c r="E229" s="230">
        <v>0.57013888888888886</v>
      </c>
      <c r="F229" s="230" t="s">
        <v>515</v>
      </c>
      <c r="G229" s="230" t="s">
        <v>524</v>
      </c>
      <c r="H229" s="295">
        <v>12540</v>
      </c>
      <c r="I229" s="295">
        <v>10810</v>
      </c>
      <c r="J229" s="179">
        <f t="shared" si="3"/>
        <v>1730</v>
      </c>
      <c r="K229" s="165"/>
    </row>
    <row r="230" spans="2:11" ht="24.95" customHeight="1" x14ac:dyDescent="0.25">
      <c r="B230" s="274">
        <v>3046</v>
      </c>
      <c r="C230" s="294">
        <v>44489</v>
      </c>
      <c r="D230" s="230">
        <v>0.64930555555555558</v>
      </c>
      <c r="E230" s="230">
        <v>0.65625</v>
      </c>
      <c r="F230" s="230" t="s">
        <v>526</v>
      </c>
      <c r="G230" s="230" t="s">
        <v>527</v>
      </c>
      <c r="H230" s="295">
        <v>12820</v>
      </c>
      <c r="I230" s="295">
        <v>10760</v>
      </c>
      <c r="J230" s="179">
        <f t="shared" si="3"/>
        <v>2060</v>
      </c>
      <c r="K230" s="165"/>
    </row>
    <row r="231" spans="2:11" ht="24.95" customHeight="1" x14ac:dyDescent="0.25">
      <c r="B231" s="274">
        <v>3048</v>
      </c>
      <c r="C231" s="294">
        <v>44489</v>
      </c>
      <c r="D231" s="230">
        <v>0.68472222222222223</v>
      </c>
      <c r="E231" s="230">
        <v>0.69166666666666676</v>
      </c>
      <c r="F231" s="230" t="s">
        <v>531</v>
      </c>
      <c r="G231" s="230" t="s">
        <v>527</v>
      </c>
      <c r="H231" s="295">
        <v>14590</v>
      </c>
      <c r="I231" s="295">
        <v>10870</v>
      </c>
      <c r="J231" s="179">
        <f t="shared" si="3"/>
        <v>3720</v>
      </c>
      <c r="K231" s="165"/>
    </row>
    <row r="232" spans="2:11" ht="24.95" customHeight="1" x14ac:dyDescent="0.25">
      <c r="B232" s="274">
        <v>3049</v>
      </c>
      <c r="C232" s="294">
        <v>44489</v>
      </c>
      <c r="D232" s="230">
        <v>0.96458333333333324</v>
      </c>
      <c r="E232" s="230">
        <v>0.97013888888888899</v>
      </c>
      <c r="F232" s="230" t="s">
        <v>518</v>
      </c>
      <c r="G232" s="230" t="s">
        <v>519</v>
      </c>
      <c r="H232" s="295">
        <v>18400</v>
      </c>
      <c r="I232" s="295">
        <v>10640</v>
      </c>
      <c r="J232" s="179">
        <f t="shared" si="3"/>
        <v>7760</v>
      </c>
      <c r="K232" s="165"/>
    </row>
    <row r="233" spans="2:11" ht="24.95" customHeight="1" x14ac:dyDescent="0.25">
      <c r="B233" s="274">
        <v>3050</v>
      </c>
      <c r="C233" s="294">
        <v>44490</v>
      </c>
      <c r="D233" s="230">
        <v>2.9166666666666664E-2</v>
      </c>
      <c r="E233" s="230">
        <v>3.6805555555555557E-2</v>
      </c>
      <c r="F233" s="230" t="s">
        <v>526</v>
      </c>
      <c r="G233" s="230" t="s">
        <v>539</v>
      </c>
      <c r="H233" s="295">
        <v>20270</v>
      </c>
      <c r="I233" s="295">
        <v>10840</v>
      </c>
      <c r="J233" s="179">
        <f t="shared" si="3"/>
        <v>9430</v>
      </c>
      <c r="K233" s="165"/>
    </row>
    <row r="234" spans="2:11" ht="24.95" customHeight="1" x14ac:dyDescent="0.25">
      <c r="B234" s="274">
        <v>3051</v>
      </c>
      <c r="C234" s="294">
        <v>44490</v>
      </c>
      <c r="D234" s="230">
        <v>3.5416666666666666E-2</v>
      </c>
      <c r="E234" s="230">
        <v>4.2361111111111106E-2</v>
      </c>
      <c r="F234" s="230" t="s">
        <v>515</v>
      </c>
      <c r="G234" s="230" t="s">
        <v>516</v>
      </c>
      <c r="H234" s="295">
        <v>21430</v>
      </c>
      <c r="I234" s="295">
        <v>10920</v>
      </c>
      <c r="J234" s="179">
        <f t="shared" si="3"/>
        <v>10510</v>
      </c>
      <c r="K234" s="165"/>
    </row>
    <row r="235" spans="2:11" ht="24.95" customHeight="1" x14ac:dyDescent="0.25">
      <c r="B235" s="274">
        <v>3052</v>
      </c>
      <c r="C235" s="294">
        <v>44490</v>
      </c>
      <c r="D235" s="230">
        <v>5.2777777777777778E-2</v>
      </c>
      <c r="E235" s="230">
        <v>5.7638888888888885E-2</v>
      </c>
      <c r="F235" s="230" t="s">
        <v>518</v>
      </c>
      <c r="G235" s="230" t="s">
        <v>519</v>
      </c>
      <c r="H235" s="295">
        <v>15650</v>
      </c>
      <c r="I235" s="295">
        <v>10700</v>
      </c>
      <c r="J235" s="179">
        <f t="shared" si="3"/>
        <v>4950</v>
      </c>
      <c r="K235" s="165"/>
    </row>
    <row r="236" spans="2:11" ht="24.95" customHeight="1" x14ac:dyDescent="0.25">
      <c r="B236" s="274">
        <v>3057</v>
      </c>
      <c r="C236" s="294">
        <v>44490</v>
      </c>
      <c r="D236" s="230">
        <v>0.4861111111111111</v>
      </c>
      <c r="E236" s="230">
        <v>0.49236111111111108</v>
      </c>
      <c r="F236" s="230" t="s">
        <v>515</v>
      </c>
      <c r="G236" s="230" t="s">
        <v>524</v>
      </c>
      <c r="H236" s="295">
        <v>20340</v>
      </c>
      <c r="I236" s="295">
        <v>10870</v>
      </c>
      <c r="J236" s="179">
        <f t="shared" si="3"/>
        <v>9470</v>
      </c>
      <c r="K236" s="165"/>
    </row>
    <row r="237" spans="2:11" ht="24.95" customHeight="1" x14ac:dyDescent="0.25">
      <c r="B237" s="274">
        <v>3058</v>
      </c>
      <c r="C237" s="294">
        <v>44490</v>
      </c>
      <c r="D237" s="230">
        <v>0.49444444444444446</v>
      </c>
      <c r="E237" s="230">
        <v>0.50069444444444444</v>
      </c>
      <c r="F237" s="230" t="s">
        <v>521</v>
      </c>
      <c r="G237" s="230" t="s">
        <v>522</v>
      </c>
      <c r="H237" s="295">
        <v>9700</v>
      </c>
      <c r="I237" s="295">
        <v>7620</v>
      </c>
      <c r="J237" s="179">
        <f t="shared" si="3"/>
        <v>2080</v>
      </c>
      <c r="K237" s="165"/>
    </row>
    <row r="238" spans="2:11" ht="24.95" customHeight="1" x14ac:dyDescent="0.25">
      <c r="B238" s="274">
        <v>3059</v>
      </c>
      <c r="C238" s="294">
        <v>44490</v>
      </c>
      <c r="D238" s="230">
        <v>0.50555555555555554</v>
      </c>
      <c r="E238" s="230">
        <v>0.51250000000000007</v>
      </c>
      <c r="F238" s="230" t="s">
        <v>531</v>
      </c>
      <c r="G238" s="230" t="s">
        <v>527</v>
      </c>
      <c r="H238" s="295">
        <v>15740</v>
      </c>
      <c r="I238" s="295">
        <v>11060</v>
      </c>
      <c r="J238" s="179">
        <f t="shared" si="3"/>
        <v>4680</v>
      </c>
      <c r="K238" s="165"/>
    </row>
    <row r="239" spans="2:11" ht="24.95" customHeight="1" x14ac:dyDescent="0.25">
      <c r="B239" s="274">
        <v>3060</v>
      </c>
      <c r="C239" s="294">
        <v>44490</v>
      </c>
      <c r="D239" s="230">
        <v>0.5180555555555556</v>
      </c>
      <c r="E239" s="230">
        <v>0.52430555555555558</v>
      </c>
      <c r="F239" s="230" t="s">
        <v>518</v>
      </c>
      <c r="G239" s="230" t="s">
        <v>532</v>
      </c>
      <c r="H239" s="295">
        <v>18070</v>
      </c>
      <c r="I239" s="295">
        <v>10600</v>
      </c>
      <c r="J239" s="179">
        <f t="shared" si="3"/>
        <v>7470</v>
      </c>
      <c r="K239" s="165"/>
    </row>
    <row r="240" spans="2:11" ht="24.95" customHeight="1" x14ac:dyDescent="0.25">
      <c r="B240" s="293" t="s">
        <v>540</v>
      </c>
      <c r="C240" s="294">
        <v>44490</v>
      </c>
      <c r="D240" s="230">
        <v>0.56458333333333333</v>
      </c>
      <c r="E240" s="230">
        <v>0.56874999999999998</v>
      </c>
      <c r="F240" s="297" t="s">
        <v>521</v>
      </c>
      <c r="G240" s="230" t="s">
        <v>522</v>
      </c>
      <c r="H240" s="295">
        <v>8490</v>
      </c>
      <c r="I240" s="295">
        <v>7600</v>
      </c>
      <c r="J240" s="179">
        <f t="shared" si="3"/>
        <v>890</v>
      </c>
      <c r="K240" s="165"/>
    </row>
    <row r="241" spans="2:11" ht="24.95" customHeight="1" x14ac:dyDescent="0.25">
      <c r="B241" s="308" t="s">
        <v>541</v>
      </c>
      <c r="C241" s="294">
        <v>44490</v>
      </c>
      <c r="D241" s="297">
        <v>0.57222222222222219</v>
      </c>
      <c r="E241" s="297">
        <v>0.57708333333333328</v>
      </c>
      <c r="F241" s="297" t="s">
        <v>531</v>
      </c>
      <c r="G241" s="267" t="s">
        <v>527</v>
      </c>
      <c r="H241" s="295">
        <v>12280</v>
      </c>
      <c r="I241" s="295">
        <v>10960</v>
      </c>
      <c r="J241" s="179">
        <f t="shared" si="3"/>
        <v>1320</v>
      </c>
      <c r="K241" s="165"/>
    </row>
    <row r="242" spans="2:11" ht="24.95" customHeight="1" x14ac:dyDescent="0.25">
      <c r="B242" s="308" t="s">
        <v>542</v>
      </c>
      <c r="C242" s="294">
        <v>44490</v>
      </c>
      <c r="D242" s="297">
        <v>0.60416666666666663</v>
      </c>
      <c r="E242" s="297">
        <v>0.61597222222222225</v>
      </c>
      <c r="F242" s="297" t="s">
        <v>526</v>
      </c>
      <c r="G242" s="267" t="s">
        <v>535</v>
      </c>
      <c r="H242" s="295">
        <v>17730</v>
      </c>
      <c r="I242" s="298">
        <v>10680</v>
      </c>
      <c r="J242" s="179">
        <f t="shared" si="3"/>
        <v>7050</v>
      </c>
      <c r="K242" s="165"/>
    </row>
    <row r="243" spans="2:11" ht="24.95" customHeight="1" x14ac:dyDescent="0.25">
      <c r="B243" s="293" t="s">
        <v>543</v>
      </c>
      <c r="C243" s="294">
        <v>44490</v>
      </c>
      <c r="D243" s="230">
        <v>0.67291666666666661</v>
      </c>
      <c r="E243" s="230">
        <v>0.67847222222222225</v>
      </c>
      <c r="F243" s="297" t="s">
        <v>518</v>
      </c>
      <c r="G243" s="230" t="s">
        <v>532</v>
      </c>
      <c r="H243" s="295">
        <v>14640</v>
      </c>
      <c r="I243" s="295">
        <v>10660</v>
      </c>
      <c r="J243" s="179">
        <f t="shared" si="3"/>
        <v>3980</v>
      </c>
      <c r="K243" s="165"/>
    </row>
    <row r="244" spans="2:11" ht="24.95" customHeight="1" x14ac:dyDescent="0.25">
      <c r="B244" s="293" t="s">
        <v>544</v>
      </c>
      <c r="C244" s="294">
        <v>44490</v>
      </c>
      <c r="D244" s="230">
        <v>0.94236111111111109</v>
      </c>
      <c r="E244" s="230">
        <v>0.9472222222222223</v>
      </c>
      <c r="F244" s="230" t="s">
        <v>518</v>
      </c>
      <c r="G244" s="230" t="s">
        <v>519</v>
      </c>
      <c r="H244" s="295">
        <v>19890</v>
      </c>
      <c r="I244" s="295">
        <v>10630</v>
      </c>
      <c r="J244" s="179">
        <f t="shared" si="3"/>
        <v>9260</v>
      </c>
      <c r="K244" s="165"/>
    </row>
    <row r="245" spans="2:11" ht="24.95" customHeight="1" x14ac:dyDescent="0.25">
      <c r="B245" s="293" t="s">
        <v>545</v>
      </c>
      <c r="C245" s="294">
        <v>44490</v>
      </c>
      <c r="D245" s="230">
        <v>0.98541666666666661</v>
      </c>
      <c r="E245" s="230">
        <v>0.99236111111111114</v>
      </c>
      <c r="F245" s="230" t="s">
        <v>515</v>
      </c>
      <c r="G245" s="230" t="s">
        <v>516</v>
      </c>
      <c r="H245" s="295">
        <v>20960</v>
      </c>
      <c r="I245" s="295">
        <v>10830</v>
      </c>
      <c r="J245" s="179">
        <f t="shared" si="3"/>
        <v>10130</v>
      </c>
      <c r="K245" s="165"/>
    </row>
    <row r="246" spans="2:11" ht="24.95" customHeight="1" x14ac:dyDescent="0.25">
      <c r="B246" s="293" t="s">
        <v>546</v>
      </c>
      <c r="C246" s="294">
        <v>44490</v>
      </c>
      <c r="D246" s="230">
        <v>0.9868055555555556</v>
      </c>
      <c r="E246" s="230">
        <v>0.99444444444444446</v>
      </c>
      <c r="F246" s="230" t="s">
        <v>526</v>
      </c>
      <c r="G246" s="230" t="s">
        <v>539</v>
      </c>
      <c r="H246" s="295">
        <v>19510</v>
      </c>
      <c r="I246" s="295">
        <v>10680</v>
      </c>
      <c r="J246" s="179">
        <f t="shared" si="3"/>
        <v>8830</v>
      </c>
      <c r="K246" s="165"/>
    </row>
    <row r="247" spans="2:11" ht="24.95" customHeight="1" x14ac:dyDescent="0.25">
      <c r="B247" s="293" t="s">
        <v>547</v>
      </c>
      <c r="C247" s="294">
        <v>44491</v>
      </c>
      <c r="D247" s="230">
        <v>0.46319444444444446</v>
      </c>
      <c r="E247" s="230">
        <v>0.47291666666666665</v>
      </c>
      <c r="F247" s="230" t="s">
        <v>521</v>
      </c>
      <c r="G247" s="230" t="s">
        <v>522</v>
      </c>
      <c r="H247" s="295">
        <v>10160</v>
      </c>
      <c r="I247" s="295">
        <v>7600</v>
      </c>
      <c r="J247" s="179">
        <f t="shared" si="3"/>
        <v>2560</v>
      </c>
      <c r="K247" s="165"/>
    </row>
    <row r="248" spans="2:11" ht="24.95" customHeight="1" x14ac:dyDescent="0.25">
      <c r="B248" s="293" t="s">
        <v>548</v>
      </c>
      <c r="C248" s="294">
        <v>44491</v>
      </c>
      <c r="D248" s="230">
        <v>0.48749999999999999</v>
      </c>
      <c r="E248" s="230">
        <v>0.49374999999999997</v>
      </c>
      <c r="F248" s="297" t="s">
        <v>515</v>
      </c>
      <c r="G248" s="230" t="s">
        <v>524</v>
      </c>
      <c r="H248" s="295">
        <v>21050</v>
      </c>
      <c r="I248" s="295">
        <v>10860</v>
      </c>
      <c r="J248" s="179">
        <f t="shared" si="3"/>
        <v>10190</v>
      </c>
      <c r="K248" s="165"/>
    </row>
    <row r="249" spans="2:11" ht="24.95" customHeight="1" x14ac:dyDescent="0.25">
      <c r="B249" s="293" t="s">
        <v>549</v>
      </c>
      <c r="C249" s="294">
        <v>44491</v>
      </c>
      <c r="D249" s="230">
        <v>0.55138888888888882</v>
      </c>
      <c r="E249" s="230">
        <v>0.55833333333333335</v>
      </c>
      <c r="F249" s="301" t="s">
        <v>518</v>
      </c>
      <c r="G249" s="230" t="s">
        <v>532</v>
      </c>
      <c r="H249" s="295">
        <v>18430</v>
      </c>
      <c r="I249" s="295">
        <v>10590</v>
      </c>
      <c r="J249" s="179">
        <f t="shared" si="3"/>
        <v>7840</v>
      </c>
      <c r="K249" s="165"/>
    </row>
    <row r="250" spans="2:11" ht="24.95" customHeight="1" x14ac:dyDescent="0.25">
      <c r="B250" s="293" t="s">
        <v>550</v>
      </c>
      <c r="C250" s="294">
        <v>44491</v>
      </c>
      <c r="D250" s="230">
        <v>0.55347222222222225</v>
      </c>
      <c r="E250" s="230">
        <v>0.55694444444444446</v>
      </c>
      <c r="F250" s="297" t="s">
        <v>521</v>
      </c>
      <c r="G250" s="230" t="s">
        <v>522</v>
      </c>
      <c r="H250" s="295">
        <v>8910</v>
      </c>
      <c r="I250" s="295">
        <v>7590</v>
      </c>
      <c r="J250" s="179">
        <f t="shared" si="3"/>
        <v>1320</v>
      </c>
      <c r="K250" s="165"/>
    </row>
    <row r="251" spans="2:11" ht="24.95" customHeight="1" x14ac:dyDescent="0.25">
      <c r="B251" s="293" t="s">
        <v>551</v>
      </c>
      <c r="C251" s="294">
        <v>44491</v>
      </c>
      <c r="D251" s="230">
        <v>0.55625000000000002</v>
      </c>
      <c r="E251" s="230">
        <v>0.5625</v>
      </c>
      <c r="F251" s="297" t="s">
        <v>531</v>
      </c>
      <c r="G251" s="230" t="s">
        <v>529</v>
      </c>
      <c r="H251" s="295">
        <v>16710</v>
      </c>
      <c r="I251" s="295">
        <v>10890</v>
      </c>
      <c r="J251" s="179">
        <f t="shared" si="3"/>
        <v>5820</v>
      </c>
      <c r="K251" s="165"/>
    </row>
    <row r="252" spans="2:11" ht="24.95" customHeight="1" x14ac:dyDescent="0.25">
      <c r="B252" s="293" t="s">
        <v>552</v>
      </c>
      <c r="C252" s="294">
        <v>44491</v>
      </c>
      <c r="D252" s="230">
        <v>0.56180555555555556</v>
      </c>
      <c r="E252" s="230">
        <v>0.56805555555555554</v>
      </c>
      <c r="F252" s="230" t="s">
        <v>526</v>
      </c>
      <c r="G252" s="230" t="s">
        <v>535</v>
      </c>
      <c r="H252" s="295">
        <v>19580</v>
      </c>
      <c r="I252" s="295">
        <v>10540</v>
      </c>
      <c r="J252" s="179">
        <f t="shared" si="3"/>
        <v>9040</v>
      </c>
      <c r="K252" s="165"/>
    </row>
    <row r="253" spans="2:11" ht="24.95" customHeight="1" x14ac:dyDescent="0.25">
      <c r="B253" s="293" t="s">
        <v>553</v>
      </c>
      <c r="C253" s="294">
        <v>44491</v>
      </c>
      <c r="D253" s="230">
        <v>0.61527777777777781</v>
      </c>
      <c r="E253" s="230">
        <v>0.61944444444444446</v>
      </c>
      <c r="F253" s="230" t="s">
        <v>518</v>
      </c>
      <c r="G253" s="230" t="s">
        <v>532</v>
      </c>
      <c r="H253" s="295">
        <v>12750</v>
      </c>
      <c r="I253" s="295">
        <v>10600</v>
      </c>
      <c r="J253" s="179">
        <f t="shared" si="3"/>
        <v>2150</v>
      </c>
      <c r="K253" s="165"/>
    </row>
    <row r="254" spans="2:11" ht="24.95" customHeight="1" x14ac:dyDescent="0.25">
      <c r="B254" s="293" t="s">
        <v>554</v>
      </c>
      <c r="C254" s="294">
        <v>44491</v>
      </c>
      <c r="D254" s="230">
        <v>0.93125000000000002</v>
      </c>
      <c r="E254" s="230">
        <v>0.9375</v>
      </c>
      <c r="F254" s="230" t="s">
        <v>515</v>
      </c>
      <c r="G254" s="230" t="s">
        <v>516</v>
      </c>
      <c r="H254" s="295">
        <v>20660</v>
      </c>
      <c r="I254" s="295">
        <v>11040</v>
      </c>
      <c r="J254" s="179">
        <f t="shared" si="3"/>
        <v>9620</v>
      </c>
      <c r="K254" s="165"/>
    </row>
    <row r="255" spans="2:11" ht="24.95" customHeight="1" x14ac:dyDescent="0.25">
      <c r="B255" s="293" t="s">
        <v>555</v>
      </c>
      <c r="C255" s="294">
        <v>44491</v>
      </c>
      <c r="D255" s="230">
        <v>0.93194444444444446</v>
      </c>
      <c r="E255" s="230">
        <v>0.93958333333333333</v>
      </c>
      <c r="F255" s="297" t="s">
        <v>518</v>
      </c>
      <c r="G255" s="230" t="s">
        <v>519</v>
      </c>
      <c r="H255" s="295">
        <v>20260</v>
      </c>
      <c r="I255" s="295">
        <v>10790</v>
      </c>
      <c r="J255" s="179">
        <f t="shared" si="3"/>
        <v>9470</v>
      </c>
      <c r="K255" s="165"/>
    </row>
    <row r="256" spans="2:11" ht="24.95" customHeight="1" x14ac:dyDescent="0.25">
      <c r="B256" s="293" t="s">
        <v>556</v>
      </c>
      <c r="C256" s="294">
        <v>44492</v>
      </c>
      <c r="D256" s="230">
        <v>2.4999999999999998E-2</v>
      </c>
      <c r="E256" s="230">
        <v>3.2638888888888891E-2</v>
      </c>
      <c r="F256" s="297" t="s">
        <v>526</v>
      </c>
      <c r="G256" s="230" t="s">
        <v>539</v>
      </c>
      <c r="H256" s="295">
        <v>21570</v>
      </c>
      <c r="I256" s="295">
        <v>10740</v>
      </c>
      <c r="J256" s="179">
        <f t="shared" si="3"/>
        <v>10830</v>
      </c>
      <c r="K256" s="165"/>
    </row>
    <row r="257" spans="2:11" ht="24.95" customHeight="1" x14ac:dyDescent="0.25">
      <c r="B257" s="293" t="s">
        <v>557</v>
      </c>
      <c r="C257" s="294">
        <v>44492</v>
      </c>
      <c r="D257" s="230">
        <v>2.9861111111111113E-2</v>
      </c>
      <c r="E257" s="230">
        <v>3.4027777777777775E-2</v>
      </c>
      <c r="F257" s="230" t="s">
        <v>518</v>
      </c>
      <c r="G257" s="230" t="s">
        <v>519</v>
      </c>
      <c r="H257" s="295">
        <v>15720</v>
      </c>
      <c r="I257" s="295">
        <v>10750</v>
      </c>
      <c r="J257" s="179">
        <f t="shared" si="3"/>
        <v>4970</v>
      </c>
      <c r="K257" s="165"/>
    </row>
    <row r="258" spans="2:11" ht="24.95" customHeight="1" x14ac:dyDescent="0.25">
      <c r="B258" s="293" t="s">
        <v>558</v>
      </c>
      <c r="C258" s="294">
        <v>44492</v>
      </c>
      <c r="D258" s="230">
        <v>4.2361111111111106E-2</v>
      </c>
      <c r="E258" s="230">
        <v>4.7916666666666663E-2</v>
      </c>
      <c r="F258" s="230" t="s">
        <v>515</v>
      </c>
      <c r="G258" s="230" t="s">
        <v>516</v>
      </c>
      <c r="H258" s="295">
        <v>15110</v>
      </c>
      <c r="I258" s="295">
        <v>11010</v>
      </c>
      <c r="J258" s="179">
        <f t="shared" si="3"/>
        <v>4100</v>
      </c>
      <c r="K258" s="165"/>
    </row>
    <row r="259" spans="2:11" ht="24.95" customHeight="1" x14ac:dyDescent="0.25">
      <c r="B259" s="293" t="s">
        <v>559</v>
      </c>
      <c r="C259" s="294">
        <v>44492</v>
      </c>
      <c r="D259" s="230">
        <v>0.4597222222222222</v>
      </c>
      <c r="E259" s="230">
        <v>0.46527777777777773</v>
      </c>
      <c r="F259" s="297" t="s">
        <v>515</v>
      </c>
      <c r="G259" s="230" t="s">
        <v>524</v>
      </c>
      <c r="H259" s="295">
        <v>18650</v>
      </c>
      <c r="I259" s="295">
        <v>10940</v>
      </c>
      <c r="J259" s="179">
        <f t="shared" si="3"/>
        <v>7710</v>
      </c>
      <c r="K259" s="165"/>
    </row>
    <row r="260" spans="2:11" ht="24.95" customHeight="1" x14ac:dyDescent="0.25">
      <c r="B260" s="293" t="s">
        <v>560</v>
      </c>
      <c r="C260" s="294">
        <v>44492</v>
      </c>
      <c r="D260" s="230">
        <v>0.47152777777777777</v>
      </c>
      <c r="E260" s="230">
        <v>0.47638888888888892</v>
      </c>
      <c r="F260" s="230" t="s">
        <v>531</v>
      </c>
      <c r="G260" s="230" t="s">
        <v>529</v>
      </c>
      <c r="H260" s="295">
        <v>15450</v>
      </c>
      <c r="I260" s="295">
        <v>11000</v>
      </c>
      <c r="J260" s="179">
        <f t="shared" si="3"/>
        <v>4450</v>
      </c>
      <c r="K260" s="165"/>
    </row>
    <row r="261" spans="2:11" ht="24.95" customHeight="1" x14ac:dyDescent="0.25">
      <c r="B261" s="293" t="s">
        <v>561</v>
      </c>
      <c r="C261" s="294">
        <v>44492</v>
      </c>
      <c r="D261" s="230">
        <v>0.53749999999999998</v>
      </c>
      <c r="E261" s="230">
        <v>0.54236111111111118</v>
      </c>
      <c r="F261" s="297" t="s">
        <v>518</v>
      </c>
      <c r="G261" s="230" t="s">
        <v>532</v>
      </c>
      <c r="H261" s="295">
        <v>19170</v>
      </c>
      <c r="I261" s="295">
        <v>10690</v>
      </c>
      <c r="J261" s="179">
        <f t="shared" si="3"/>
        <v>8480</v>
      </c>
      <c r="K261" s="165"/>
    </row>
    <row r="262" spans="2:11" ht="24.95" customHeight="1" x14ac:dyDescent="0.25">
      <c r="B262" s="293" t="s">
        <v>562</v>
      </c>
      <c r="C262" s="294">
        <v>44492</v>
      </c>
      <c r="D262" s="230">
        <v>0.64027777777777783</v>
      </c>
      <c r="E262" s="230">
        <v>0.64583333333333337</v>
      </c>
      <c r="F262" s="297" t="s">
        <v>515</v>
      </c>
      <c r="G262" s="230" t="s">
        <v>524</v>
      </c>
      <c r="H262" s="295">
        <v>15020</v>
      </c>
      <c r="I262" s="295">
        <v>10920</v>
      </c>
      <c r="J262" s="179">
        <f t="shared" ref="J262:J325" si="4">H262-I262</f>
        <v>4100</v>
      </c>
      <c r="K262" s="165"/>
    </row>
    <row r="263" spans="2:11" ht="24.95" customHeight="1" x14ac:dyDescent="0.25">
      <c r="B263" s="293" t="s">
        <v>563</v>
      </c>
      <c r="C263" s="294">
        <v>44492</v>
      </c>
      <c r="D263" s="230">
        <v>0.66319444444444442</v>
      </c>
      <c r="E263" s="230">
        <v>0.6694444444444444</v>
      </c>
      <c r="F263" s="297" t="s">
        <v>526</v>
      </c>
      <c r="G263" s="230" t="s">
        <v>522</v>
      </c>
      <c r="H263" s="295">
        <v>19280</v>
      </c>
      <c r="I263" s="295">
        <v>10690</v>
      </c>
      <c r="J263" s="179">
        <f t="shared" si="4"/>
        <v>8590</v>
      </c>
      <c r="K263" s="165"/>
    </row>
    <row r="264" spans="2:11" ht="24.95" customHeight="1" x14ac:dyDescent="0.25">
      <c r="B264" s="293" t="s">
        <v>564</v>
      </c>
      <c r="C264" s="294">
        <v>44492</v>
      </c>
      <c r="D264" s="230">
        <v>0.88541666666666663</v>
      </c>
      <c r="E264" s="230">
        <v>0.89166666666666661</v>
      </c>
      <c r="F264" s="297" t="s">
        <v>518</v>
      </c>
      <c r="G264" s="230" t="s">
        <v>519</v>
      </c>
      <c r="H264" s="295">
        <v>18070</v>
      </c>
      <c r="I264" s="295">
        <v>10670</v>
      </c>
      <c r="J264" s="179">
        <f t="shared" si="4"/>
        <v>7400</v>
      </c>
      <c r="K264" s="165"/>
    </row>
    <row r="265" spans="2:11" ht="24.95" customHeight="1" x14ac:dyDescent="0.25">
      <c r="B265" s="293" t="s">
        <v>565</v>
      </c>
      <c r="C265" s="294">
        <v>44492</v>
      </c>
      <c r="D265" s="230">
        <v>0.89930555555555547</v>
      </c>
      <c r="E265" s="230">
        <v>0.90625</v>
      </c>
      <c r="F265" s="230" t="s">
        <v>531</v>
      </c>
      <c r="G265" s="230" t="s">
        <v>539</v>
      </c>
      <c r="H265" s="295">
        <v>17400</v>
      </c>
      <c r="I265" s="295">
        <v>11070</v>
      </c>
      <c r="J265" s="179">
        <f t="shared" si="4"/>
        <v>6330</v>
      </c>
      <c r="K265" s="165"/>
    </row>
    <row r="266" spans="2:11" ht="24.95" customHeight="1" x14ac:dyDescent="0.25">
      <c r="B266" s="293" t="s">
        <v>566</v>
      </c>
      <c r="C266" s="294">
        <v>44492</v>
      </c>
      <c r="D266" s="230">
        <v>0.9375</v>
      </c>
      <c r="E266" s="230">
        <v>0.94444444444444453</v>
      </c>
      <c r="F266" s="230" t="s">
        <v>515</v>
      </c>
      <c r="G266" s="230" t="s">
        <v>516</v>
      </c>
      <c r="H266" s="295">
        <v>19610</v>
      </c>
      <c r="I266" s="295">
        <v>11010</v>
      </c>
      <c r="J266" s="179">
        <f t="shared" si="4"/>
        <v>8600</v>
      </c>
      <c r="K266" s="165"/>
    </row>
    <row r="267" spans="2:11" ht="24.95" customHeight="1" x14ac:dyDescent="0.25">
      <c r="B267" s="293" t="s">
        <v>567</v>
      </c>
      <c r="C267" s="294">
        <v>44493</v>
      </c>
      <c r="D267" s="230">
        <v>2.7083333333333334E-2</v>
      </c>
      <c r="E267" s="230">
        <v>3.1944444444444449E-2</v>
      </c>
      <c r="F267" s="230" t="s">
        <v>518</v>
      </c>
      <c r="G267" s="230" t="s">
        <v>519</v>
      </c>
      <c r="H267" s="295">
        <v>15570</v>
      </c>
      <c r="I267" s="295">
        <v>10580</v>
      </c>
      <c r="J267" s="179">
        <f t="shared" si="4"/>
        <v>4990</v>
      </c>
      <c r="K267" s="165"/>
    </row>
    <row r="268" spans="2:11" ht="24.95" customHeight="1" x14ac:dyDescent="0.25">
      <c r="B268" s="293" t="s">
        <v>568</v>
      </c>
      <c r="C268" s="294">
        <v>44493</v>
      </c>
      <c r="D268" s="230">
        <v>2.9166666666666664E-2</v>
      </c>
      <c r="E268" s="230">
        <v>3.7499999999999999E-2</v>
      </c>
      <c r="F268" s="297" t="s">
        <v>531</v>
      </c>
      <c r="G268" s="230" t="s">
        <v>539</v>
      </c>
      <c r="H268" s="295">
        <v>16280</v>
      </c>
      <c r="I268" s="295">
        <v>11090</v>
      </c>
      <c r="J268" s="179">
        <f t="shared" si="4"/>
        <v>5190</v>
      </c>
      <c r="K268" s="165"/>
    </row>
    <row r="269" spans="2:11" ht="24.95" customHeight="1" x14ac:dyDescent="0.25">
      <c r="B269" s="293" t="s">
        <v>569</v>
      </c>
      <c r="C269" s="294">
        <v>44493</v>
      </c>
      <c r="D269" s="230">
        <v>4.027777777777778E-2</v>
      </c>
      <c r="E269" s="230">
        <v>4.5138888888888888E-2</v>
      </c>
      <c r="F269" s="230" t="s">
        <v>515</v>
      </c>
      <c r="G269" s="230" t="s">
        <v>516</v>
      </c>
      <c r="H269" s="295">
        <v>14370</v>
      </c>
      <c r="I269" s="295">
        <v>10950</v>
      </c>
      <c r="J269" s="179">
        <f t="shared" si="4"/>
        <v>3420</v>
      </c>
      <c r="K269" s="165"/>
    </row>
    <row r="270" spans="2:11" ht="24.95" customHeight="1" x14ac:dyDescent="0.25">
      <c r="B270" s="293" t="s">
        <v>570</v>
      </c>
      <c r="C270" s="294">
        <v>44493</v>
      </c>
      <c r="D270" s="230">
        <v>0.63263888888888886</v>
      </c>
      <c r="E270" s="230">
        <v>0.64027777777777783</v>
      </c>
      <c r="F270" s="230" t="s">
        <v>515</v>
      </c>
      <c r="G270" s="230" t="s">
        <v>535</v>
      </c>
      <c r="H270" s="295">
        <v>20410</v>
      </c>
      <c r="I270" s="295">
        <v>10580</v>
      </c>
      <c r="J270" s="179">
        <f t="shared" si="4"/>
        <v>9830</v>
      </c>
      <c r="K270" s="165"/>
    </row>
    <row r="271" spans="2:11" ht="24.95" customHeight="1" x14ac:dyDescent="0.25">
      <c r="B271" s="293" t="s">
        <v>571</v>
      </c>
      <c r="C271" s="294">
        <v>44494</v>
      </c>
      <c r="D271" s="230">
        <v>0.35555555555555557</v>
      </c>
      <c r="E271" s="230">
        <v>0.36458333333333331</v>
      </c>
      <c r="F271" s="297" t="s">
        <v>515</v>
      </c>
      <c r="G271" s="230" t="s">
        <v>524</v>
      </c>
      <c r="H271" s="295">
        <v>16340</v>
      </c>
      <c r="I271" s="295">
        <v>10900</v>
      </c>
      <c r="J271" s="179">
        <f t="shared" si="4"/>
        <v>5440</v>
      </c>
      <c r="K271" s="165"/>
    </row>
    <row r="272" spans="2:11" ht="24.95" customHeight="1" x14ac:dyDescent="0.25">
      <c r="B272" s="293" t="s">
        <v>572</v>
      </c>
      <c r="C272" s="294">
        <v>44494</v>
      </c>
      <c r="D272" s="230">
        <v>0.45902777777777781</v>
      </c>
      <c r="E272" s="230">
        <v>0.46527777777777773</v>
      </c>
      <c r="F272" s="230" t="s">
        <v>521</v>
      </c>
      <c r="G272" s="230" t="s">
        <v>522</v>
      </c>
      <c r="H272" s="295">
        <v>10150</v>
      </c>
      <c r="I272" s="295">
        <v>7740</v>
      </c>
      <c r="J272" s="179">
        <f t="shared" si="4"/>
        <v>2410</v>
      </c>
      <c r="K272" s="165"/>
    </row>
    <row r="273" spans="2:11" ht="24.95" customHeight="1" x14ac:dyDescent="0.25">
      <c r="B273" s="293" t="s">
        <v>573</v>
      </c>
      <c r="C273" s="294">
        <v>44494</v>
      </c>
      <c r="D273" s="230">
        <v>0.47847222222222219</v>
      </c>
      <c r="E273" s="230">
        <v>0.48333333333333334</v>
      </c>
      <c r="F273" s="297" t="s">
        <v>531</v>
      </c>
      <c r="G273" s="230" t="s">
        <v>527</v>
      </c>
      <c r="H273" s="295">
        <v>15280</v>
      </c>
      <c r="I273" s="295">
        <v>11120</v>
      </c>
      <c r="J273" s="179">
        <f t="shared" si="4"/>
        <v>4160</v>
      </c>
      <c r="K273" s="165"/>
    </row>
    <row r="274" spans="2:11" ht="24.95" customHeight="1" x14ac:dyDescent="0.25">
      <c r="B274" s="293" t="s">
        <v>574</v>
      </c>
      <c r="C274" s="294">
        <v>44494</v>
      </c>
      <c r="D274" s="230">
        <v>0.53125</v>
      </c>
      <c r="E274" s="230">
        <v>0.53749999999999998</v>
      </c>
      <c r="F274" s="297" t="s">
        <v>526</v>
      </c>
      <c r="G274" s="230" t="s">
        <v>535</v>
      </c>
      <c r="H274" s="295">
        <v>19800</v>
      </c>
      <c r="I274" s="295">
        <v>10730</v>
      </c>
      <c r="J274" s="179">
        <f t="shared" si="4"/>
        <v>9070</v>
      </c>
      <c r="K274" s="165"/>
    </row>
    <row r="275" spans="2:11" ht="24.95" customHeight="1" x14ac:dyDescent="0.25">
      <c r="B275" s="293" t="s">
        <v>575</v>
      </c>
      <c r="C275" s="294">
        <v>44494</v>
      </c>
      <c r="D275" s="230">
        <v>0.53263888888888888</v>
      </c>
      <c r="E275" s="230">
        <v>0.54027777777777775</v>
      </c>
      <c r="F275" s="297" t="s">
        <v>515</v>
      </c>
      <c r="G275" s="230" t="s">
        <v>524</v>
      </c>
      <c r="H275" s="295">
        <v>20450</v>
      </c>
      <c r="I275" s="295">
        <v>10740</v>
      </c>
      <c r="J275" s="179">
        <f t="shared" si="4"/>
        <v>9710</v>
      </c>
      <c r="K275" s="165"/>
    </row>
    <row r="276" spans="2:11" ht="24.95" customHeight="1" x14ac:dyDescent="0.25">
      <c r="B276" s="293" t="s">
        <v>576</v>
      </c>
      <c r="C276" s="294">
        <v>44494</v>
      </c>
      <c r="D276" s="230">
        <v>0.60972222222222217</v>
      </c>
      <c r="E276" s="230">
        <v>0.61597222222222225</v>
      </c>
      <c r="F276" s="230" t="s">
        <v>521</v>
      </c>
      <c r="G276" s="230" t="s">
        <v>522</v>
      </c>
      <c r="H276" s="295">
        <v>10150</v>
      </c>
      <c r="I276" s="295">
        <v>7480</v>
      </c>
      <c r="J276" s="179">
        <f t="shared" si="4"/>
        <v>2670</v>
      </c>
      <c r="K276" s="165"/>
    </row>
    <row r="277" spans="2:11" ht="24.95" customHeight="1" x14ac:dyDescent="0.25">
      <c r="B277" s="293" t="s">
        <v>577</v>
      </c>
      <c r="C277" s="294">
        <v>44494</v>
      </c>
      <c r="D277" s="230">
        <v>0.6118055555555556</v>
      </c>
      <c r="E277" s="230">
        <v>0.61736111111111114</v>
      </c>
      <c r="F277" s="297" t="s">
        <v>518</v>
      </c>
      <c r="G277" s="230" t="s">
        <v>529</v>
      </c>
      <c r="H277" s="295">
        <v>15790</v>
      </c>
      <c r="I277" s="295">
        <v>10760</v>
      </c>
      <c r="J277" s="179">
        <f t="shared" si="4"/>
        <v>5030</v>
      </c>
      <c r="K277" s="165"/>
    </row>
    <row r="278" spans="2:11" ht="24.95" customHeight="1" x14ac:dyDescent="0.25">
      <c r="B278" s="293" t="s">
        <v>578</v>
      </c>
      <c r="C278" s="294">
        <v>44494</v>
      </c>
      <c r="D278" s="230">
        <v>0.63263888888888886</v>
      </c>
      <c r="E278" s="230">
        <v>0.63888888888888895</v>
      </c>
      <c r="F278" s="297" t="s">
        <v>515</v>
      </c>
      <c r="G278" s="230" t="s">
        <v>524</v>
      </c>
      <c r="H278" s="295">
        <v>14050</v>
      </c>
      <c r="I278" s="295">
        <v>10670</v>
      </c>
      <c r="J278" s="179">
        <f t="shared" si="4"/>
        <v>3380</v>
      </c>
      <c r="K278" s="165"/>
    </row>
    <row r="279" spans="2:11" ht="24.95" customHeight="1" x14ac:dyDescent="0.25">
      <c r="B279" s="293" t="s">
        <v>579</v>
      </c>
      <c r="C279" s="294">
        <v>44494</v>
      </c>
      <c r="D279" s="230">
        <v>0.71250000000000002</v>
      </c>
      <c r="E279" s="230">
        <v>0.71736111111111101</v>
      </c>
      <c r="F279" s="230" t="s">
        <v>518</v>
      </c>
      <c r="G279" s="230" t="s">
        <v>529</v>
      </c>
      <c r="H279" s="295">
        <v>13370</v>
      </c>
      <c r="I279" s="295">
        <v>10570</v>
      </c>
      <c r="J279" s="179">
        <f t="shared" si="4"/>
        <v>2800</v>
      </c>
      <c r="K279" s="165"/>
    </row>
    <row r="280" spans="2:11" ht="24.95" customHeight="1" x14ac:dyDescent="0.25">
      <c r="B280" s="293" t="s">
        <v>580</v>
      </c>
      <c r="C280" s="294">
        <v>44494</v>
      </c>
      <c r="D280" s="230">
        <v>0.71319444444444446</v>
      </c>
      <c r="E280" s="230">
        <v>0.71805555555555556</v>
      </c>
      <c r="F280" s="297" t="s">
        <v>526</v>
      </c>
      <c r="G280" s="230" t="s">
        <v>535</v>
      </c>
      <c r="H280" s="295">
        <v>15520</v>
      </c>
      <c r="I280" s="295">
        <v>10700</v>
      </c>
      <c r="J280" s="179">
        <f t="shared" si="4"/>
        <v>4820</v>
      </c>
      <c r="K280" s="165"/>
    </row>
    <row r="281" spans="2:11" ht="24.95" customHeight="1" x14ac:dyDescent="0.25">
      <c r="B281" s="293" t="s">
        <v>581</v>
      </c>
      <c r="C281" s="294">
        <v>44494</v>
      </c>
      <c r="D281" s="230">
        <v>0.72361111111111109</v>
      </c>
      <c r="E281" s="230">
        <v>0.73055555555555562</v>
      </c>
      <c r="F281" s="297" t="s">
        <v>531</v>
      </c>
      <c r="G281" s="230" t="s">
        <v>527</v>
      </c>
      <c r="H281" s="295">
        <v>16810</v>
      </c>
      <c r="I281" s="295">
        <v>11080</v>
      </c>
      <c r="J281" s="179">
        <f t="shared" si="4"/>
        <v>5730</v>
      </c>
      <c r="K281" s="165"/>
    </row>
    <row r="282" spans="2:11" ht="24.95" customHeight="1" x14ac:dyDescent="0.25">
      <c r="B282" s="293" t="s">
        <v>582</v>
      </c>
      <c r="C282" s="294">
        <v>44494</v>
      </c>
      <c r="D282" s="230">
        <v>0.92222222222222217</v>
      </c>
      <c r="E282" s="230">
        <v>0.9277777777777777</v>
      </c>
      <c r="F282" s="297" t="s">
        <v>518</v>
      </c>
      <c r="G282" s="230" t="s">
        <v>519</v>
      </c>
      <c r="H282" s="295">
        <v>20650</v>
      </c>
      <c r="I282" s="295">
        <v>10810</v>
      </c>
      <c r="J282" s="179">
        <f t="shared" si="4"/>
        <v>9840</v>
      </c>
      <c r="K282" s="165"/>
    </row>
    <row r="283" spans="2:11" ht="24.95" customHeight="1" x14ac:dyDescent="0.25">
      <c r="B283" s="293" t="s">
        <v>583</v>
      </c>
      <c r="C283" s="294">
        <v>44494</v>
      </c>
      <c r="D283" s="230">
        <v>0.93402777777777779</v>
      </c>
      <c r="E283" s="230">
        <v>0.94027777777777777</v>
      </c>
      <c r="F283" s="230" t="s">
        <v>526</v>
      </c>
      <c r="G283" s="230" t="s">
        <v>539</v>
      </c>
      <c r="H283" s="295">
        <v>19220</v>
      </c>
      <c r="I283" s="295">
        <v>10820</v>
      </c>
      <c r="J283" s="179">
        <f t="shared" si="4"/>
        <v>8400</v>
      </c>
      <c r="K283" s="165"/>
    </row>
    <row r="284" spans="2:11" ht="24.95" customHeight="1" x14ac:dyDescent="0.25">
      <c r="B284" s="293" t="s">
        <v>584</v>
      </c>
      <c r="C284" s="294">
        <v>44494</v>
      </c>
      <c r="D284" s="230">
        <v>0.96319444444444446</v>
      </c>
      <c r="E284" s="230">
        <v>0.97083333333333333</v>
      </c>
      <c r="F284" s="297" t="s">
        <v>515</v>
      </c>
      <c r="G284" s="230" t="s">
        <v>516</v>
      </c>
      <c r="H284" s="295">
        <v>21390</v>
      </c>
      <c r="I284" s="295">
        <v>10720</v>
      </c>
      <c r="J284" s="179">
        <f t="shared" si="4"/>
        <v>10670</v>
      </c>
      <c r="K284" s="165"/>
    </row>
    <row r="285" spans="2:11" ht="24.95" customHeight="1" x14ac:dyDescent="0.25">
      <c r="B285" s="293" t="s">
        <v>585</v>
      </c>
      <c r="C285" s="294">
        <v>44495</v>
      </c>
      <c r="D285" s="230">
        <v>5.8333333333333327E-2</v>
      </c>
      <c r="E285" s="230">
        <v>6.5277777777777782E-2</v>
      </c>
      <c r="F285" s="230" t="s">
        <v>518</v>
      </c>
      <c r="G285" s="230" t="s">
        <v>519</v>
      </c>
      <c r="H285" s="295">
        <v>17370</v>
      </c>
      <c r="I285" s="295">
        <v>10800</v>
      </c>
      <c r="J285" s="179">
        <f t="shared" si="4"/>
        <v>6570</v>
      </c>
      <c r="K285" s="165"/>
    </row>
    <row r="286" spans="2:11" ht="24.95" customHeight="1" x14ac:dyDescent="0.25">
      <c r="B286" s="293" t="s">
        <v>586</v>
      </c>
      <c r="C286" s="294">
        <v>44495</v>
      </c>
      <c r="D286" s="230">
        <v>7.8472222222222221E-2</v>
      </c>
      <c r="E286" s="230">
        <v>8.4027777777777771E-2</v>
      </c>
      <c r="F286" s="230" t="s">
        <v>526</v>
      </c>
      <c r="G286" s="230" t="s">
        <v>539</v>
      </c>
      <c r="H286" s="295">
        <v>17010</v>
      </c>
      <c r="I286" s="295">
        <v>10910</v>
      </c>
      <c r="J286" s="179">
        <f t="shared" si="4"/>
        <v>6100</v>
      </c>
      <c r="K286" s="165"/>
    </row>
    <row r="287" spans="2:11" ht="24.95" customHeight="1" x14ac:dyDescent="0.25">
      <c r="B287" s="293" t="s">
        <v>587</v>
      </c>
      <c r="C287" s="294">
        <v>44495</v>
      </c>
      <c r="D287" s="230">
        <v>9.0972222222222218E-2</v>
      </c>
      <c r="E287" s="230">
        <v>9.4444444444444442E-2</v>
      </c>
      <c r="F287" s="230" t="s">
        <v>518</v>
      </c>
      <c r="G287" s="230" t="s">
        <v>519</v>
      </c>
      <c r="H287" s="295">
        <v>13490</v>
      </c>
      <c r="I287" s="295">
        <v>10800</v>
      </c>
      <c r="J287" s="179">
        <f t="shared" si="4"/>
        <v>2690</v>
      </c>
      <c r="K287" s="165"/>
    </row>
    <row r="288" spans="2:11" ht="24.95" customHeight="1" x14ac:dyDescent="0.25">
      <c r="B288" s="293" t="s">
        <v>588</v>
      </c>
      <c r="C288" s="294">
        <v>44495</v>
      </c>
      <c r="D288" s="230">
        <v>0.3347222222222222</v>
      </c>
      <c r="E288" s="230">
        <v>0.34583333333333338</v>
      </c>
      <c r="F288" s="297" t="s">
        <v>515</v>
      </c>
      <c r="G288" s="230" t="s">
        <v>524</v>
      </c>
      <c r="H288" s="295">
        <v>13780</v>
      </c>
      <c r="I288" s="295">
        <v>11010</v>
      </c>
      <c r="J288" s="179">
        <f t="shared" si="4"/>
        <v>2770</v>
      </c>
      <c r="K288" s="165"/>
    </row>
    <row r="289" spans="2:11" ht="24.95" customHeight="1" x14ac:dyDescent="0.25">
      <c r="B289" s="293" t="s">
        <v>589</v>
      </c>
      <c r="C289" s="294">
        <v>44495</v>
      </c>
      <c r="D289" s="230">
        <v>0.42083333333333334</v>
      </c>
      <c r="E289" s="230">
        <v>0.42708333333333331</v>
      </c>
      <c r="F289" s="230" t="s">
        <v>521</v>
      </c>
      <c r="G289" s="230" t="s">
        <v>522</v>
      </c>
      <c r="H289" s="295">
        <v>9250</v>
      </c>
      <c r="I289" s="295">
        <v>7580</v>
      </c>
      <c r="J289" s="179">
        <f t="shared" si="4"/>
        <v>1670</v>
      </c>
      <c r="K289" s="165"/>
    </row>
    <row r="290" spans="2:11" ht="24.95" customHeight="1" x14ac:dyDescent="0.25">
      <c r="B290" s="293" t="s">
        <v>590</v>
      </c>
      <c r="C290" s="294">
        <v>44495</v>
      </c>
      <c r="D290" s="230">
        <v>0.4861111111111111</v>
      </c>
      <c r="E290" s="230">
        <v>0.49374999999999997</v>
      </c>
      <c r="F290" s="297" t="s">
        <v>531</v>
      </c>
      <c r="G290" s="230" t="s">
        <v>529</v>
      </c>
      <c r="H290" s="295">
        <v>17090</v>
      </c>
      <c r="I290" s="295">
        <v>10990</v>
      </c>
      <c r="J290" s="179">
        <f t="shared" si="4"/>
        <v>6100</v>
      </c>
      <c r="K290" s="165"/>
    </row>
    <row r="291" spans="2:11" ht="24.95" customHeight="1" x14ac:dyDescent="0.25">
      <c r="B291" s="293" t="s">
        <v>591</v>
      </c>
      <c r="C291" s="294">
        <v>44495</v>
      </c>
      <c r="D291" s="230">
        <v>0.49791666666666662</v>
      </c>
      <c r="E291" s="230">
        <v>0.50069444444444444</v>
      </c>
      <c r="F291" s="230" t="s">
        <v>521</v>
      </c>
      <c r="G291" s="230" t="s">
        <v>522</v>
      </c>
      <c r="H291" s="295">
        <v>8560</v>
      </c>
      <c r="I291" s="295">
        <v>7400</v>
      </c>
      <c r="J291" s="179">
        <f t="shared" si="4"/>
        <v>1160</v>
      </c>
      <c r="K291" s="165"/>
    </row>
    <row r="292" spans="2:11" ht="24.95" customHeight="1" x14ac:dyDescent="0.25">
      <c r="B292" s="293" t="s">
        <v>592</v>
      </c>
      <c r="C292" s="294">
        <v>44495</v>
      </c>
      <c r="D292" s="230">
        <v>0.51180555555555551</v>
      </c>
      <c r="E292" s="230">
        <v>0.5180555555555556</v>
      </c>
      <c r="F292" s="297" t="s">
        <v>518</v>
      </c>
      <c r="G292" s="230" t="s">
        <v>532</v>
      </c>
      <c r="H292" s="295">
        <v>18340</v>
      </c>
      <c r="I292" s="295">
        <v>10690</v>
      </c>
      <c r="J292" s="179">
        <f t="shared" si="4"/>
        <v>7650</v>
      </c>
      <c r="K292" s="165"/>
    </row>
    <row r="293" spans="2:11" ht="24.95" customHeight="1" x14ac:dyDescent="0.25">
      <c r="B293" s="293" t="s">
        <v>593</v>
      </c>
      <c r="C293" s="294">
        <v>44495</v>
      </c>
      <c r="D293" s="230">
        <v>0.5493055555555556</v>
      </c>
      <c r="E293" s="230">
        <v>0.55555555555555558</v>
      </c>
      <c r="F293" s="230" t="s">
        <v>515</v>
      </c>
      <c r="G293" s="230" t="s">
        <v>524</v>
      </c>
      <c r="H293" s="295">
        <v>20850</v>
      </c>
      <c r="I293" s="295">
        <v>10840</v>
      </c>
      <c r="J293" s="179">
        <f t="shared" si="4"/>
        <v>10010</v>
      </c>
      <c r="K293" s="165"/>
    </row>
    <row r="294" spans="2:11" ht="24.95" customHeight="1" x14ac:dyDescent="0.25">
      <c r="B294" s="293" t="s">
        <v>594</v>
      </c>
      <c r="C294" s="294">
        <v>44495</v>
      </c>
      <c r="D294" s="230">
        <v>0.60277777777777775</v>
      </c>
      <c r="E294" s="230">
        <v>0.60833333333333328</v>
      </c>
      <c r="F294" s="297" t="s">
        <v>526</v>
      </c>
      <c r="G294" s="230" t="s">
        <v>535</v>
      </c>
      <c r="H294" s="295">
        <v>19110</v>
      </c>
      <c r="I294" s="295">
        <v>10690</v>
      </c>
      <c r="J294" s="179">
        <f t="shared" si="4"/>
        <v>8420</v>
      </c>
      <c r="K294" s="165"/>
    </row>
    <row r="295" spans="2:11" ht="24.95" customHeight="1" x14ac:dyDescent="0.25">
      <c r="B295" s="293" t="s">
        <v>595</v>
      </c>
      <c r="C295" s="294">
        <v>44495</v>
      </c>
      <c r="D295" s="230">
        <v>0.64652777777777781</v>
      </c>
      <c r="E295" s="230">
        <v>0.64513888888888882</v>
      </c>
      <c r="F295" s="230" t="s">
        <v>531</v>
      </c>
      <c r="G295" s="230" t="s">
        <v>529</v>
      </c>
      <c r="H295" s="295">
        <v>14100</v>
      </c>
      <c r="I295" s="295">
        <v>11160</v>
      </c>
      <c r="J295" s="179">
        <f t="shared" si="4"/>
        <v>2940</v>
      </c>
      <c r="K295" s="165"/>
    </row>
    <row r="296" spans="2:11" ht="24.95" customHeight="1" x14ac:dyDescent="0.25">
      <c r="B296" s="293" t="s">
        <v>596</v>
      </c>
      <c r="C296" s="294">
        <v>44495</v>
      </c>
      <c r="D296" s="230">
        <v>0.66666666666666663</v>
      </c>
      <c r="E296" s="230">
        <v>0.67222222222222217</v>
      </c>
      <c r="F296" s="230" t="s">
        <v>515</v>
      </c>
      <c r="G296" s="230" t="s">
        <v>524</v>
      </c>
      <c r="H296" s="295">
        <v>14900</v>
      </c>
      <c r="I296" s="295">
        <v>10810</v>
      </c>
      <c r="J296" s="179">
        <f t="shared" si="4"/>
        <v>4090</v>
      </c>
      <c r="K296" s="165"/>
    </row>
    <row r="297" spans="2:11" ht="24.95" customHeight="1" x14ac:dyDescent="0.25">
      <c r="B297" s="293" t="s">
        <v>597</v>
      </c>
      <c r="C297" s="294">
        <v>44495</v>
      </c>
      <c r="D297" s="230">
        <v>0.72083333333333333</v>
      </c>
      <c r="E297" s="230">
        <v>0.72569444444444453</v>
      </c>
      <c r="F297" s="297" t="s">
        <v>518</v>
      </c>
      <c r="G297" s="230" t="s">
        <v>532</v>
      </c>
      <c r="H297" s="295">
        <v>16930</v>
      </c>
      <c r="I297" s="295">
        <v>10670</v>
      </c>
      <c r="J297" s="179">
        <f t="shared" si="4"/>
        <v>6260</v>
      </c>
      <c r="K297" s="165"/>
    </row>
    <row r="298" spans="2:11" ht="24.95" customHeight="1" x14ac:dyDescent="0.25">
      <c r="B298" s="293" t="s">
        <v>598</v>
      </c>
      <c r="C298" s="294">
        <v>44495</v>
      </c>
      <c r="D298" s="230">
        <v>0.90625</v>
      </c>
      <c r="E298" s="230">
        <v>0.91249999999999998</v>
      </c>
      <c r="F298" s="230" t="s">
        <v>518</v>
      </c>
      <c r="G298" s="230" t="s">
        <v>519</v>
      </c>
      <c r="H298" s="295">
        <v>19270</v>
      </c>
      <c r="I298" s="295">
        <v>10720</v>
      </c>
      <c r="J298" s="179">
        <f t="shared" si="4"/>
        <v>8550</v>
      </c>
      <c r="K298" s="165"/>
    </row>
    <row r="299" spans="2:11" ht="24.95" customHeight="1" x14ac:dyDescent="0.25">
      <c r="B299" s="293" t="s">
        <v>599</v>
      </c>
      <c r="C299" s="294">
        <v>44495</v>
      </c>
      <c r="D299" s="230">
        <v>0.97638888888888886</v>
      </c>
      <c r="E299" s="230">
        <v>0.9868055555555556</v>
      </c>
      <c r="F299" s="230" t="s">
        <v>526</v>
      </c>
      <c r="G299" s="230" t="s">
        <v>539</v>
      </c>
      <c r="H299" s="295">
        <v>21510</v>
      </c>
      <c r="I299" s="295">
        <v>10610</v>
      </c>
      <c r="J299" s="179">
        <f t="shared" si="4"/>
        <v>10900</v>
      </c>
      <c r="K299" s="165"/>
    </row>
    <row r="300" spans="2:11" ht="24.95" customHeight="1" x14ac:dyDescent="0.25">
      <c r="B300" s="293" t="s">
        <v>600</v>
      </c>
      <c r="C300" s="294">
        <v>44495</v>
      </c>
      <c r="D300" s="230">
        <v>0.98402777777777783</v>
      </c>
      <c r="E300" s="230">
        <v>0.9916666666666667</v>
      </c>
      <c r="F300" s="230" t="s">
        <v>515</v>
      </c>
      <c r="G300" s="230" t="s">
        <v>516</v>
      </c>
      <c r="H300" s="295">
        <v>20590</v>
      </c>
      <c r="I300" s="295">
        <v>10780</v>
      </c>
      <c r="J300" s="179">
        <f t="shared" si="4"/>
        <v>9810</v>
      </c>
      <c r="K300" s="165"/>
    </row>
    <row r="301" spans="2:11" ht="24.95" customHeight="1" x14ac:dyDescent="0.25">
      <c r="B301" s="293" t="s">
        <v>601</v>
      </c>
      <c r="C301" s="294">
        <v>44496</v>
      </c>
      <c r="D301" s="230">
        <v>3.7499999999999999E-2</v>
      </c>
      <c r="E301" s="230">
        <v>4.3055555555555562E-2</v>
      </c>
      <c r="F301" s="297" t="s">
        <v>518</v>
      </c>
      <c r="G301" s="230" t="s">
        <v>519</v>
      </c>
      <c r="H301" s="295">
        <v>16590</v>
      </c>
      <c r="I301" s="295">
        <v>10590</v>
      </c>
      <c r="J301" s="179">
        <f t="shared" si="4"/>
        <v>6000</v>
      </c>
      <c r="K301" s="165"/>
    </row>
    <row r="302" spans="2:11" ht="24.95" customHeight="1" x14ac:dyDescent="0.25">
      <c r="B302" s="293" t="s">
        <v>602</v>
      </c>
      <c r="C302" s="294">
        <v>44496</v>
      </c>
      <c r="D302" s="230">
        <v>0.4993055555555555</v>
      </c>
      <c r="E302" s="230">
        <v>0.50902777777777775</v>
      </c>
      <c r="F302" s="230" t="s">
        <v>531</v>
      </c>
      <c r="G302" s="230" t="s">
        <v>527</v>
      </c>
      <c r="H302" s="295">
        <v>15930</v>
      </c>
      <c r="I302" s="295">
        <v>10900</v>
      </c>
      <c r="J302" s="179">
        <f t="shared" si="4"/>
        <v>5030</v>
      </c>
      <c r="K302" s="165"/>
    </row>
    <row r="303" spans="2:11" ht="24.95" customHeight="1" x14ac:dyDescent="0.25">
      <c r="B303" s="293" t="s">
        <v>603</v>
      </c>
      <c r="C303" s="294">
        <v>44496</v>
      </c>
      <c r="D303" s="191">
        <v>0.52847222222222223</v>
      </c>
      <c r="E303" s="230">
        <v>0.53333333333333333</v>
      </c>
      <c r="F303" s="297" t="s">
        <v>518</v>
      </c>
      <c r="G303" s="230" t="s">
        <v>532</v>
      </c>
      <c r="H303" s="295">
        <v>17250</v>
      </c>
      <c r="I303" s="295">
        <v>10560</v>
      </c>
      <c r="J303" s="179">
        <f t="shared" si="4"/>
        <v>6690</v>
      </c>
      <c r="K303" s="165"/>
    </row>
    <row r="304" spans="2:11" ht="24.95" customHeight="1" x14ac:dyDescent="0.25">
      <c r="B304" s="293" t="s">
        <v>604</v>
      </c>
      <c r="C304" s="294">
        <v>44496</v>
      </c>
      <c r="D304" s="230">
        <v>0.56666666666666665</v>
      </c>
      <c r="E304" s="230">
        <v>0.5756944444444444</v>
      </c>
      <c r="F304" s="297" t="s">
        <v>526</v>
      </c>
      <c r="G304" s="230" t="s">
        <v>535</v>
      </c>
      <c r="H304" s="295">
        <v>18200</v>
      </c>
      <c r="I304" s="295">
        <v>10590</v>
      </c>
      <c r="J304" s="179">
        <f t="shared" si="4"/>
        <v>7610</v>
      </c>
      <c r="K304" s="165"/>
    </row>
    <row r="305" spans="2:11" ht="24.95" customHeight="1" x14ac:dyDescent="0.25">
      <c r="B305" s="293" t="s">
        <v>605</v>
      </c>
      <c r="C305" s="294">
        <v>44496</v>
      </c>
      <c r="D305" s="230">
        <v>0.69027777777777777</v>
      </c>
      <c r="E305" s="230">
        <v>0.6972222222222223</v>
      </c>
      <c r="F305" s="297" t="s">
        <v>531</v>
      </c>
      <c r="G305" s="230" t="s">
        <v>522</v>
      </c>
      <c r="H305" s="295">
        <v>12510</v>
      </c>
      <c r="I305" s="295">
        <v>10870</v>
      </c>
      <c r="J305" s="179">
        <f t="shared" si="4"/>
        <v>1640</v>
      </c>
      <c r="K305" s="165"/>
    </row>
    <row r="306" spans="2:11" ht="24.95" customHeight="1" x14ac:dyDescent="0.25">
      <c r="B306" s="293" t="s">
        <v>606</v>
      </c>
      <c r="C306" s="294">
        <v>44496</v>
      </c>
      <c r="D306" s="230">
        <v>0.69652777777777775</v>
      </c>
      <c r="E306" s="230">
        <v>0.7006944444444444</v>
      </c>
      <c r="F306" s="297" t="s">
        <v>526</v>
      </c>
      <c r="G306" s="230" t="s">
        <v>524</v>
      </c>
      <c r="H306" s="295">
        <v>15540</v>
      </c>
      <c r="I306" s="295">
        <v>10630</v>
      </c>
      <c r="J306" s="179">
        <f t="shared" si="4"/>
        <v>4910</v>
      </c>
      <c r="K306" s="165"/>
    </row>
    <row r="307" spans="2:11" ht="24.95" customHeight="1" x14ac:dyDescent="0.25">
      <c r="B307" s="293" t="s">
        <v>607</v>
      </c>
      <c r="C307" s="294">
        <v>44496</v>
      </c>
      <c r="D307" s="230">
        <v>0.72569444444444453</v>
      </c>
      <c r="E307" s="230">
        <v>0.73055555555555562</v>
      </c>
      <c r="F307" s="297" t="s">
        <v>518</v>
      </c>
      <c r="G307" s="230" t="s">
        <v>532</v>
      </c>
      <c r="H307" s="295">
        <v>16160</v>
      </c>
      <c r="I307" s="295">
        <v>10620</v>
      </c>
      <c r="J307" s="179">
        <f t="shared" si="4"/>
        <v>5540</v>
      </c>
      <c r="K307" s="165"/>
    </row>
    <row r="308" spans="2:11" ht="24.95" customHeight="1" x14ac:dyDescent="0.25">
      <c r="B308" s="293" t="s">
        <v>608</v>
      </c>
      <c r="C308" s="294">
        <v>44496</v>
      </c>
      <c r="D308" s="230">
        <v>0.77361111111111114</v>
      </c>
      <c r="E308" s="230">
        <v>0.79027777777777775</v>
      </c>
      <c r="F308" s="297" t="s">
        <v>515</v>
      </c>
      <c r="G308" s="230" t="s">
        <v>516</v>
      </c>
      <c r="H308" s="295">
        <v>16560</v>
      </c>
      <c r="I308" s="295">
        <v>10970</v>
      </c>
      <c r="J308" s="179">
        <f t="shared" si="4"/>
        <v>5590</v>
      </c>
      <c r="K308" s="165"/>
    </row>
    <row r="309" spans="2:11" ht="24.95" customHeight="1" x14ac:dyDescent="0.25">
      <c r="B309" s="293" t="s">
        <v>609</v>
      </c>
      <c r="C309" s="294">
        <v>44496</v>
      </c>
      <c r="D309" s="230">
        <v>0.92986111111111114</v>
      </c>
      <c r="E309" s="230">
        <v>0.93472222222222223</v>
      </c>
      <c r="F309" s="297" t="s">
        <v>518</v>
      </c>
      <c r="G309" s="230" t="s">
        <v>519</v>
      </c>
      <c r="H309" s="295">
        <v>19850</v>
      </c>
      <c r="I309" s="295">
        <v>10660</v>
      </c>
      <c r="J309" s="179">
        <f t="shared" si="4"/>
        <v>9190</v>
      </c>
      <c r="K309" s="165"/>
    </row>
    <row r="310" spans="2:11" ht="24.95" customHeight="1" x14ac:dyDescent="0.25">
      <c r="B310" s="293" t="s">
        <v>610</v>
      </c>
      <c r="C310" s="294">
        <v>44496</v>
      </c>
      <c r="D310" s="230">
        <v>0.99305555555555547</v>
      </c>
      <c r="E310" s="230">
        <v>0.99791666666666667</v>
      </c>
      <c r="F310" s="297" t="s">
        <v>518</v>
      </c>
      <c r="G310" s="230" t="s">
        <v>519</v>
      </c>
      <c r="H310" s="295">
        <v>15270</v>
      </c>
      <c r="I310" s="295">
        <v>10660</v>
      </c>
      <c r="J310" s="179">
        <f t="shared" si="4"/>
        <v>4610</v>
      </c>
      <c r="K310" s="165"/>
    </row>
    <row r="311" spans="2:11" ht="24.95" customHeight="1" x14ac:dyDescent="0.25">
      <c r="B311" s="293" t="s">
        <v>611</v>
      </c>
      <c r="C311" s="294">
        <v>44497</v>
      </c>
      <c r="D311" s="230">
        <v>1.3194444444444444E-2</v>
      </c>
      <c r="E311" s="230">
        <v>2.013888888888889E-2</v>
      </c>
      <c r="F311" s="297" t="s">
        <v>515</v>
      </c>
      <c r="G311" s="230" t="s">
        <v>516</v>
      </c>
      <c r="H311" s="295">
        <v>20680</v>
      </c>
      <c r="I311" s="295">
        <v>11000</v>
      </c>
      <c r="J311" s="179">
        <f t="shared" si="4"/>
        <v>9680</v>
      </c>
      <c r="K311" s="165"/>
    </row>
    <row r="312" spans="2:11" ht="24.95" customHeight="1" x14ac:dyDescent="0.25">
      <c r="B312" s="293" t="s">
        <v>612</v>
      </c>
      <c r="C312" s="294">
        <v>44497</v>
      </c>
      <c r="D312" s="230">
        <v>0.31388888888888888</v>
      </c>
      <c r="E312" s="230">
        <v>0.31875000000000003</v>
      </c>
      <c r="F312" s="297" t="s">
        <v>526</v>
      </c>
      <c r="G312" s="230" t="s">
        <v>535</v>
      </c>
      <c r="H312" s="295">
        <v>18800</v>
      </c>
      <c r="I312" s="295">
        <v>10920</v>
      </c>
      <c r="J312" s="179">
        <f t="shared" si="4"/>
        <v>7880</v>
      </c>
      <c r="K312" s="165"/>
    </row>
    <row r="313" spans="2:11" ht="24.95" customHeight="1" x14ac:dyDescent="0.25">
      <c r="B313" s="293" t="s">
        <v>613</v>
      </c>
      <c r="C313" s="294">
        <v>44497</v>
      </c>
      <c r="D313" s="230">
        <v>0.50486111111111109</v>
      </c>
      <c r="E313" s="230">
        <v>0.51180555555555551</v>
      </c>
      <c r="F313" s="297" t="s">
        <v>515</v>
      </c>
      <c r="G313" s="230" t="s">
        <v>524</v>
      </c>
      <c r="H313" s="295">
        <v>20710</v>
      </c>
      <c r="I313" s="295">
        <v>11010</v>
      </c>
      <c r="J313" s="179">
        <f t="shared" si="4"/>
        <v>9700</v>
      </c>
      <c r="K313" s="165"/>
    </row>
    <row r="314" spans="2:11" ht="24.95" customHeight="1" x14ac:dyDescent="0.25">
      <c r="B314" s="293" t="s">
        <v>614</v>
      </c>
      <c r="C314" s="294">
        <v>44497</v>
      </c>
      <c r="D314" s="230">
        <v>0.50555555555555554</v>
      </c>
      <c r="E314" s="230">
        <v>0.51250000000000007</v>
      </c>
      <c r="F314" s="297" t="s">
        <v>521</v>
      </c>
      <c r="G314" s="230" t="s">
        <v>522</v>
      </c>
      <c r="H314" s="295">
        <v>10020</v>
      </c>
      <c r="I314" s="295">
        <v>7750</v>
      </c>
      <c r="J314" s="179">
        <f t="shared" si="4"/>
        <v>2270</v>
      </c>
      <c r="K314" s="165"/>
    </row>
    <row r="315" spans="2:11" ht="24.95" customHeight="1" x14ac:dyDescent="0.25">
      <c r="B315" s="293" t="s">
        <v>615</v>
      </c>
      <c r="C315" s="294">
        <v>44497</v>
      </c>
      <c r="D315" s="230">
        <v>0.52569444444444446</v>
      </c>
      <c r="E315" s="230">
        <v>0.53541666666666665</v>
      </c>
      <c r="F315" s="297" t="s">
        <v>518</v>
      </c>
      <c r="G315" s="230" t="s">
        <v>532</v>
      </c>
      <c r="H315" s="295">
        <v>17820</v>
      </c>
      <c r="I315" s="295">
        <v>10680</v>
      </c>
      <c r="J315" s="179">
        <f t="shared" si="4"/>
        <v>7140</v>
      </c>
      <c r="K315" s="165"/>
    </row>
    <row r="316" spans="2:11" ht="24.95" customHeight="1" x14ac:dyDescent="0.25">
      <c r="B316" s="293" t="s">
        <v>616</v>
      </c>
      <c r="C316" s="294">
        <v>44497</v>
      </c>
      <c r="D316" s="230">
        <v>0.58402777777777781</v>
      </c>
      <c r="E316" s="230">
        <v>0.59097222222222223</v>
      </c>
      <c r="F316" s="297" t="s">
        <v>531</v>
      </c>
      <c r="G316" s="230" t="s">
        <v>529</v>
      </c>
      <c r="H316" s="295">
        <v>16300</v>
      </c>
      <c r="I316" s="295">
        <v>11030</v>
      </c>
      <c r="J316" s="179">
        <f t="shared" si="4"/>
        <v>5270</v>
      </c>
      <c r="K316" s="165"/>
    </row>
    <row r="317" spans="2:11" ht="24.95" customHeight="1" x14ac:dyDescent="0.25">
      <c r="B317" s="293" t="s">
        <v>617</v>
      </c>
      <c r="C317" s="294">
        <v>44497</v>
      </c>
      <c r="D317" s="230">
        <v>0.62916666666666665</v>
      </c>
      <c r="E317" s="230">
        <v>0.63680555555555551</v>
      </c>
      <c r="F317" s="297" t="s">
        <v>521</v>
      </c>
      <c r="G317" s="230" t="s">
        <v>522</v>
      </c>
      <c r="H317" s="295">
        <v>8520</v>
      </c>
      <c r="I317" s="295">
        <v>7590</v>
      </c>
      <c r="J317" s="179">
        <f t="shared" si="4"/>
        <v>930</v>
      </c>
      <c r="K317" s="165"/>
    </row>
    <row r="318" spans="2:11" ht="24.95" customHeight="1" x14ac:dyDescent="0.25">
      <c r="B318" s="293" t="s">
        <v>618</v>
      </c>
      <c r="C318" s="294">
        <v>44497</v>
      </c>
      <c r="D318" s="230">
        <v>0.64513888888888882</v>
      </c>
      <c r="E318" s="230">
        <v>0.65625</v>
      </c>
      <c r="F318" s="297" t="s">
        <v>526</v>
      </c>
      <c r="G318" s="230" t="s">
        <v>535</v>
      </c>
      <c r="H318" s="295">
        <v>17450</v>
      </c>
      <c r="I318" s="295">
        <v>10750</v>
      </c>
      <c r="J318" s="179">
        <f t="shared" si="4"/>
        <v>6700</v>
      </c>
      <c r="K318" s="165"/>
    </row>
    <row r="319" spans="2:11" ht="24.95" customHeight="1" x14ac:dyDescent="0.25">
      <c r="B319" s="293" t="s">
        <v>619</v>
      </c>
      <c r="C319" s="294">
        <v>44497</v>
      </c>
      <c r="D319" s="230">
        <v>0.94791666666666663</v>
      </c>
      <c r="E319" s="230">
        <v>0.95347222222222217</v>
      </c>
      <c r="F319" s="297" t="s">
        <v>518</v>
      </c>
      <c r="G319" s="230" t="s">
        <v>519</v>
      </c>
      <c r="H319" s="295">
        <v>19580</v>
      </c>
      <c r="I319" s="295">
        <v>10620</v>
      </c>
      <c r="J319" s="179">
        <f t="shared" si="4"/>
        <v>8960</v>
      </c>
      <c r="K319" s="165"/>
    </row>
    <row r="320" spans="2:11" ht="24.95" customHeight="1" x14ac:dyDescent="0.25">
      <c r="B320" s="293" t="s">
        <v>620</v>
      </c>
      <c r="C320" s="294">
        <v>44497</v>
      </c>
      <c r="D320" s="230">
        <v>0.96805555555555556</v>
      </c>
      <c r="E320" s="230">
        <v>0.97361111111111109</v>
      </c>
      <c r="F320" s="297" t="s">
        <v>526</v>
      </c>
      <c r="G320" s="230" t="s">
        <v>539</v>
      </c>
      <c r="H320" s="295">
        <v>18830</v>
      </c>
      <c r="I320" s="295">
        <v>10630</v>
      </c>
      <c r="J320" s="179">
        <f t="shared" si="4"/>
        <v>8200</v>
      </c>
      <c r="K320" s="165"/>
    </row>
    <row r="321" spans="2:11" ht="24.95" customHeight="1" x14ac:dyDescent="0.25">
      <c r="B321" s="293" t="s">
        <v>621</v>
      </c>
      <c r="C321" s="294">
        <v>44497</v>
      </c>
      <c r="D321" s="230">
        <v>0.97916666666666663</v>
      </c>
      <c r="E321" s="230">
        <v>0.99513888888888891</v>
      </c>
      <c r="F321" s="297" t="s">
        <v>515</v>
      </c>
      <c r="G321" s="230" t="s">
        <v>516</v>
      </c>
      <c r="H321" s="295">
        <v>20640</v>
      </c>
      <c r="I321" s="295">
        <v>10950</v>
      </c>
      <c r="J321" s="179">
        <f t="shared" si="4"/>
        <v>9690</v>
      </c>
      <c r="K321" s="165"/>
    </row>
    <row r="322" spans="2:11" ht="24.95" customHeight="1" x14ac:dyDescent="0.25">
      <c r="B322" s="293" t="s">
        <v>622</v>
      </c>
      <c r="C322" s="294">
        <v>44498</v>
      </c>
      <c r="D322" s="230">
        <v>0.50694444444444442</v>
      </c>
      <c r="E322" s="230">
        <v>0.52500000000000002</v>
      </c>
      <c r="F322" s="297" t="s">
        <v>531</v>
      </c>
      <c r="G322" s="230" t="s">
        <v>527</v>
      </c>
      <c r="H322" s="295">
        <v>16230</v>
      </c>
      <c r="I322" s="295">
        <v>11060</v>
      </c>
      <c r="J322" s="179">
        <f t="shared" si="4"/>
        <v>5170</v>
      </c>
      <c r="K322" s="165"/>
    </row>
    <row r="323" spans="2:11" ht="24.95" customHeight="1" x14ac:dyDescent="0.25">
      <c r="B323" s="293" t="s">
        <v>623</v>
      </c>
      <c r="C323" s="294">
        <v>44498</v>
      </c>
      <c r="D323" s="230">
        <v>0.52430555555555558</v>
      </c>
      <c r="E323" s="230">
        <v>0.53263888888888888</v>
      </c>
      <c r="F323" s="297" t="s">
        <v>521</v>
      </c>
      <c r="G323" s="230" t="s">
        <v>522</v>
      </c>
      <c r="H323" s="295">
        <v>11200</v>
      </c>
      <c r="I323" s="295">
        <v>7510</v>
      </c>
      <c r="J323" s="179">
        <f t="shared" si="4"/>
        <v>3690</v>
      </c>
      <c r="K323" s="165"/>
    </row>
    <row r="324" spans="2:11" ht="24.95" customHeight="1" x14ac:dyDescent="0.25">
      <c r="B324" s="293" t="s">
        <v>624</v>
      </c>
      <c r="C324" s="294">
        <v>44498</v>
      </c>
      <c r="D324" s="230">
        <v>0.53541666666666665</v>
      </c>
      <c r="E324" s="230">
        <v>0.54097222222222219</v>
      </c>
      <c r="F324" s="297" t="s">
        <v>515</v>
      </c>
      <c r="G324" s="230" t="s">
        <v>529</v>
      </c>
      <c r="H324" s="295">
        <v>22180</v>
      </c>
      <c r="I324" s="295">
        <v>10850</v>
      </c>
      <c r="J324" s="179">
        <f t="shared" si="4"/>
        <v>11330</v>
      </c>
      <c r="K324" s="165"/>
    </row>
    <row r="325" spans="2:11" ht="24.95" customHeight="1" x14ac:dyDescent="0.25">
      <c r="B325" s="293" t="s">
        <v>625</v>
      </c>
      <c r="C325" s="294">
        <v>44498</v>
      </c>
      <c r="D325" s="230">
        <v>0.58611111111111114</v>
      </c>
      <c r="E325" s="230">
        <v>0.59236111111111112</v>
      </c>
      <c r="F325" s="297" t="s">
        <v>518</v>
      </c>
      <c r="G325" s="230" t="s">
        <v>532</v>
      </c>
      <c r="H325" s="295">
        <v>18230</v>
      </c>
      <c r="I325" s="295">
        <v>10580</v>
      </c>
      <c r="J325" s="179">
        <f t="shared" si="4"/>
        <v>7650</v>
      </c>
      <c r="K325" s="165"/>
    </row>
    <row r="326" spans="2:11" ht="24.95" customHeight="1" x14ac:dyDescent="0.25">
      <c r="B326" s="293" t="s">
        <v>626</v>
      </c>
      <c r="C326" s="294">
        <v>44498</v>
      </c>
      <c r="D326" s="230">
        <v>0.59375</v>
      </c>
      <c r="E326" s="230">
        <v>0.59652777777777777</v>
      </c>
      <c r="F326" s="297" t="s">
        <v>521</v>
      </c>
      <c r="G326" s="230" t="s">
        <v>522</v>
      </c>
      <c r="H326" s="295">
        <v>8800</v>
      </c>
      <c r="I326" s="295">
        <v>7570</v>
      </c>
      <c r="J326" s="179">
        <f t="shared" ref="J326:J346" si="5">H326-I326</f>
        <v>1230</v>
      </c>
      <c r="K326" s="165"/>
    </row>
    <row r="327" spans="2:11" ht="24.95" customHeight="1" x14ac:dyDescent="0.25">
      <c r="B327" s="293" t="s">
        <v>627</v>
      </c>
      <c r="C327" s="294">
        <v>44498</v>
      </c>
      <c r="D327" s="230">
        <v>0.60347222222222219</v>
      </c>
      <c r="E327" s="230">
        <v>0.60972222222222217</v>
      </c>
      <c r="F327" s="297" t="s">
        <v>526</v>
      </c>
      <c r="G327" s="230" t="s">
        <v>535</v>
      </c>
      <c r="H327" s="295">
        <v>19580</v>
      </c>
      <c r="I327" s="295">
        <v>10580</v>
      </c>
      <c r="J327" s="179">
        <f t="shared" si="5"/>
        <v>9000</v>
      </c>
      <c r="K327" s="165"/>
    </row>
    <row r="328" spans="2:11" ht="24.95" customHeight="1" x14ac:dyDescent="0.25">
      <c r="B328" s="293" t="s">
        <v>628</v>
      </c>
      <c r="C328" s="294">
        <v>44498</v>
      </c>
      <c r="D328" s="230">
        <v>0.62847222222222221</v>
      </c>
      <c r="E328" s="230">
        <v>0.63402777777777775</v>
      </c>
      <c r="F328" s="297" t="s">
        <v>531</v>
      </c>
      <c r="G328" s="230" t="s">
        <v>527</v>
      </c>
      <c r="H328" s="295">
        <v>12360</v>
      </c>
      <c r="I328" s="295">
        <v>11130</v>
      </c>
      <c r="J328" s="179">
        <f t="shared" si="5"/>
        <v>1230</v>
      </c>
      <c r="K328" s="165"/>
    </row>
    <row r="329" spans="2:11" ht="24.95" customHeight="1" x14ac:dyDescent="0.25">
      <c r="B329" s="293" t="s">
        <v>629</v>
      </c>
      <c r="C329" s="294">
        <v>44498</v>
      </c>
      <c r="D329" s="230">
        <v>0.91736111111111107</v>
      </c>
      <c r="E329" s="230">
        <v>0.92222222222222217</v>
      </c>
      <c r="F329" s="297" t="s">
        <v>518</v>
      </c>
      <c r="G329" s="230" t="s">
        <v>519</v>
      </c>
      <c r="H329" s="295">
        <v>18910</v>
      </c>
      <c r="I329" s="295">
        <v>10720</v>
      </c>
      <c r="J329" s="179">
        <f t="shared" si="5"/>
        <v>8190</v>
      </c>
      <c r="K329" s="165"/>
    </row>
    <row r="330" spans="2:11" ht="24.95" customHeight="1" x14ac:dyDescent="0.25">
      <c r="B330" s="293" t="s">
        <v>630</v>
      </c>
      <c r="C330" s="294">
        <v>44498</v>
      </c>
      <c r="D330" s="230">
        <v>0.92986111111111114</v>
      </c>
      <c r="E330" s="230">
        <v>0.93680555555555556</v>
      </c>
      <c r="F330" s="297" t="s">
        <v>515</v>
      </c>
      <c r="G330" s="230" t="s">
        <v>516</v>
      </c>
      <c r="H330" s="295">
        <v>19060</v>
      </c>
      <c r="I330" s="295">
        <v>10980</v>
      </c>
      <c r="J330" s="179">
        <f t="shared" si="5"/>
        <v>8080</v>
      </c>
      <c r="K330" s="165"/>
    </row>
    <row r="331" spans="2:11" ht="24.95" customHeight="1" x14ac:dyDescent="0.25">
      <c r="B331" s="293" t="s">
        <v>631</v>
      </c>
      <c r="C331" s="294">
        <v>44499</v>
      </c>
      <c r="D331" s="230">
        <v>1.3888888888888888E-2</v>
      </c>
      <c r="E331" s="230">
        <v>2.013888888888889E-2</v>
      </c>
      <c r="F331" s="297" t="s">
        <v>526</v>
      </c>
      <c r="G331" s="230" t="s">
        <v>539</v>
      </c>
      <c r="H331" s="295">
        <v>21150</v>
      </c>
      <c r="I331" s="295">
        <v>10750</v>
      </c>
      <c r="J331" s="179">
        <f t="shared" si="5"/>
        <v>10400</v>
      </c>
      <c r="K331" s="165"/>
    </row>
    <row r="332" spans="2:11" ht="24.95" customHeight="1" x14ac:dyDescent="0.25">
      <c r="B332" s="293" t="s">
        <v>632</v>
      </c>
      <c r="C332" s="294">
        <v>44499</v>
      </c>
      <c r="D332" s="230">
        <v>2.7777777777777776E-2</v>
      </c>
      <c r="E332" s="230">
        <v>3.3333333333333333E-2</v>
      </c>
      <c r="F332" s="297" t="s">
        <v>518</v>
      </c>
      <c r="G332" s="230" t="s">
        <v>519</v>
      </c>
      <c r="H332" s="295">
        <v>16260</v>
      </c>
      <c r="I332" s="295">
        <v>10700</v>
      </c>
      <c r="J332" s="179">
        <f t="shared" si="5"/>
        <v>5560</v>
      </c>
      <c r="K332" s="165"/>
    </row>
    <row r="333" spans="2:11" ht="24.95" customHeight="1" x14ac:dyDescent="0.25">
      <c r="B333" s="293" t="s">
        <v>633</v>
      </c>
      <c r="C333" s="294">
        <v>44499</v>
      </c>
      <c r="D333" s="230">
        <v>3.8194444444444441E-2</v>
      </c>
      <c r="E333" s="230">
        <v>4.3750000000000004E-2</v>
      </c>
      <c r="F333" s="297" t="s">
        <v>515</v>
      </c>
      <c r="G333" s="230" t="s">
        <v>516</v>
      </c>
      <c r="H333" s="295">
        <v>15330</v>
      </c>
      <c r="I333" s="295">
        <v>11010</v>
      </c>
      <c r="J333" s="179">
        <f t="shared" si="5"/>
        <v>4320</v>
      </c>
      <c r="K333" s="165"/>
    </row>
    <row r="334" spans="2:11" ht="24.95" customHeight="1" x14ac:dyDescent="0.25">
      <c r="B334" s="293" t="s">
        <v>634</v>
      </c>
      <c r="C334" s="294">
        <v>44499</v>
      </c>
      <c r="D334" s="230">
        <v>0.46875</v>
      </c>
      <c r="E334" s="230">
        <v>0.47361111111111115</v>
      </c>
      <c r="F334" s="297" t="s">
        <v>515</v>
      </c>
      <c r="G334" s="230" t="s">
        <v>524</v>
      </c>
      <c r="H334" s="295">
        <v>18490</v>
      </c>
      <c r="I334" s="295">
        <v>10870</v>
      </c>
      <c r="J334" s="179">
        <f t="shared" si="5"/>
        <v>7620</v>
      </c>
      <c r="K334" s="165"/>
    </row>
    <row r="335" spans="2:11" ht="24.95" customHeight="1" x14ac:dyDescent="0.25">
      <c r="B335" s="293" t="s">
        <v>635</v>
      </c>
      <c r="C335" s="294">
        <v>44499</v>
      </c>
      <c r="D335" s="230">
        <v>0.50902777777777775</v>
      </c>
      <c r="E335" s="230">
        <v>0.51527777777777783</v>
      </c>
      <c r="F335" s="297" t="s">
        <v>531</v>
      </c>
      <c r="G335" s="230" t="s">
        <v>527</v>
      </c>
      <c r="H335" s="295">
        <v>16210</v>
      </c>
      <c r="I335" s="295">
        <v>11070</v>
      </c>
      <c r="J335" s="179">
        <f t="shared" si="5"/>
        <v>5140</v>
      </c>
      <c r="K335" s="165"/>
    </row>
    <row r="336" spans="2:11" ht="24.95" customHeight="1" x14ac:dyDescent="0.25">
      <c r="B336" s="293" t="s">
        <v>636</v>
      </c>
      <c r="C336" s="294">
        <v>44499</v>
      </c>
      <c r="D336" s="230">
        <v>0.53611111111111109</v>
      </c>
      <c r="E336" s="230">
        <v>0.54166666666666663</v>
      </c>
      <c r="F336" s="297" t="s">
        <v>526</v>
      </c>
      <c r="G336" s="230" t="s">
        <v>535</v>
      </c>
      <c r="H336" s="295">
        <v>18290</v>
      </c>
      <c r="I336" s="295">
        <v>10830</v>
      </c>
      <c r="J336" s="179">
        <f t="shared" si="5"/>
        <v>7460</v>
      </c>
      <c r="K336" s="165"/>
    </row>
    <row r="337" spans="2:11" ht="24.95" customHeight="1" x14ac:dyDescent="0.25">
      <c r="B337" s="293" t="s">
        <v>637</v>
      </c>
      <c r="C337" s="294">
        <v>44499</v>
      </c>
      <c r="D337" s="230">
        <v>0.54861111111111105</v>
      </c>
      <c r="E337" s="230">
        <v>0.55347222222222225</v>
      </c>
      <c r="F337" s="297" t="s">
        <v>518</v>
      </c>
      <c r="G337" s="230" t="s">
        <v>532</v>
      </c>
      <c r="H337" s="295">
        <v>19470</v>
      </c>
      <c r="I337" s="295">
        <v>10710</v>
      </c>
      <c r="J337" s="179">
        <f t="shared" si="5"/>
        <v>8760</v>
      </c>
      <c r="K337" s="165"/>
    </row>
    <row r="338" spans="2:11" ht="24.95" customHeight="1" x14ac:dyDescent="0.25">
      <c r="B338" s="293" t="s">
        <v>638</v>
      </c>
      <c r="C338" s="294">
        <v>44499</v>
      </c>
      <c r="D338" s="230">
        <v>0.60069444444444442</v>
      </c>
      <c r="E338" s="230">
        <v>0.60416666666666663</v>
      </c>
      <c r="F338" s="297" t="s">
        <v>515</v>
      </c>
      <c r="G338" s="230" t="s">
        <v>524</v>
      </c>
      <c r="H338" s="295">
        <v>14790</v>
      </c>
      <c r="I338" s="295">
        <v>10920</v>
      </c>
      <c r="J338" s="179">
        <f t="shared" si="5"/>
        <v>3870</v>
      </c>
      <c r="K338" s="165"/>
    </row>
    <row r="339" spans="2:11" ht="24.95" customHeight="1" x14ac:dyDescent="0.25">
      <c r="B339" s="293" t="s">
        <v>639</v>
      </c>
      <c r="C339" s="294">
        <v>44499</v>
      </c>
      <c r="D339" s="230">
        <v>0.8847222222222223</v>
      </c>
      <c r="E339" s="230">
        <v>0.89097222222222217</v>
      </c>
      <c r="F339" s="297" t="s">
        <v>518</v>
      </c>
      <c r="G339" s="230" t="s">
        <v>519</v>
      </c>
      <c r="H339" s="295">
        <v>17620</v>
      </c>
      <c r="I339" s="295">
        <v>10670</v>
      </c>
      <c r="J339" s="179">
        <f t="shared" si="5"/>
        <v>6950</v>
      </c>
      <c r="K339" s="165"/>
    </row>
    <row r="340" spans="2:11" ht="24.95" customHeight="1" x14ac:dyDescent="0.25">
      <c r="B340" s="293" t="s">
        <v>640</v>
      </c>
      <c r="C340" s="294">
        <v>44499</v>
      </c>
      <c r="D340" s="230">
        <v>0.88680555555555562</v>
      </c>
      <c r="E340" s="230">
        <v>0.89374999999999993</v>
      </c>
      <c r="F340" s="297" t="s">
        <v>526</v>
      </c>
      <c r="G340" s="230" t="s">
        <v>539</v>
      </c>
      <c r="H340" s="295">
        <v>16760</v>
      </c>
      <c r="I340" s="295">
        <v>10690</v>
      </c>
      <c r="J340" s="179">
        <f t="shared" si="5"/>
        <v>6070</v>
      </c>
      <c r="K340" s="165"/>
    </row>
    <row r="341" spans="2:11" ht="24.95" customHeight="1" x14ac:dyDescent="0.25">
      <c r="B341" s="293" t="s">
        <v>641</v>
      </c>
      <c r="C341" s="294">
        <v>44499</v>
      </c>
      <c r="D341" s="230">
        <v>0.97361111111111109</v>
      </c>
      <c r="E341" s="230">
        <v>0.97986111111111107</v>
      </c>
      <c r="F341" s="297" t="s">
        <v>515</v>
      </c>
      <c r="G341" s="230" t="s">
        <v>516</v>
      </c>
      <c r="H341" s="295">
        <v>21670</v>
      </c>
      <c r="I341" s="295">
        <v>10930</v>
      </c>
      <c r="J341" s="179">
        <f t="shared" si="5"/>
        <v>10740</v>
      </c>
      <c r="K341" s="165"/>
    </row>
    <row r="342" spans="2:11" ht="24.95" customHeight="1" x14ac:dyDescent="0.25">
      <c r="B342" s="293" t="s">
        <v>642</v>
      </c>
      <c r="C342" s="294">
        <v>44500</v>
      </c>
      <c r="D342" s="230">
        <v>2.4305555555555556E-2</v>
      </c>
      <c r="E342" s="230">
        <v>2.9166666666666664E-2</v>
      </c>
      <c r="F342" s="297" t="s">
        <v>526</v>
      </c>
      <c r="G342" s="230" t="s">
        <v>539</v>
      </c>
      <c r="H342" s="295">
        <v>15650</v>
      </c>
      <c r="I342" s="295">
        <v>10710</v>
      </c>
      <c r="J342" s="179">
        <f t="shared" si="5"/>
        <v>4940</v>
      </c>
      <c r="K342" s="165"/>
    </row>
    <row r="343" spans="2:11" ht="24.95" customHeight="1" x14ac:dyDescent="0.25">
      <c r="B343" s="293" t="s">
        <v>643</v>
      </c>
      <c r="C343" s="294">
        <v>44500</v>
      </c>
      <c r="D343" s="230">
        <v>2.4999999999999998E-2</v>
      </c>
      <c r="E343" s="230">
        <v>3.1944444444444449E-2</v>
      </c>
      <c r="F343" s="297" t="s">
        <v>518</v>
      </c>
      <c r="G343" s="230" t="s">
        <v>519</v>
      </c>
      <c r="H343" s="295">
        <v>16210</v>
      </c>
      <c r="I343" s="295">
        <v>10640</v>
      </c>
      <c r="J343" s="179">
        <f t="shared" si="5"/>
        <v>5570</v>
      </c>
      <c r="K343" s="165"/>
    </row>
    <row r="344" spans="2:11" ht="24.95" customHeight="1" x14ac:dyDescent="0.25">
      <c r="B344" s="293" t="s">
        <v>644</v>
      </c>
      <c r="C344" s="294">
        <v>44500</v>
      </c>
      <c r="D344" s="230">
        <v>5.5555555555555552E-2</v>
      </c>
      <c r="E344" s="230">
        <v>6.25E-2</v>
      </c>
      <c r="F344" s="297" t="s">
        <v>515</v>
      </c>
      <c r="G344" s="230" t="s">
        <v>516</v>
      </c>
      <c r="H344" s="295">
        <v>13970</v>
      </c>
      <c r="I344" s="295">
        <v>11020</v>
      </c>
      <c r="J344" s="179">
        <f t="shared" si="5"/>
        <v>2950</v>
      </c>
      <c r="K344" s="165"/>
    </row>
    <row r="345" spans="2:11" ht="24.95" customHeight="1" x14ac:dyDescent="0.25">
      <c r="B345" s="293" t="s">
        <v>645</v>
      </c>
      <c r="C345" s="294">
        <v>44500</v>
      </c>
      <c r="D345" s="230">
        <v>0.52222222222222225</v>
      </c>
      <c r="E345" s="230">
        <v>0.52708333333333335</v>
      </c>
      <c r="F345" s="297" t="s">
        <v>515</v>
      </c>
      <c r="G345" s="230" t="s">
        <v>529</v>
      </c>
      <c r="H345" s="295">
        <v>18410</v>
      </c>
      <c r="I345" s="295">
        <v>10890</v>
      </c>
      <c r="J345" s="179">
        <f t="shared" si="5"/>
        <v>7520</v>
      </c>
      <c r="K345" s="165"/>
    </row>
    <row r="346" spans="2:11" ht="24.95" customHeight="1" thickBot="1" x14ac:dyDescent="0.3">
      <c r="B346" s="293" t="s">
        <v>646</v>
      </c>
      <c r="C346" s="294">
        <v>44500</v>
      </c>
      <c r="D346" s="230">
        <v>0.9291666666666667</v>
      </c>
      <c r="E346" s="230">
        <v>0.93472222222222223</v>
      </c>
      <c r="F346" s="297" t="s">
        <v>515</v>
      </c>
      <c r="G346" s="230" t="s">
        <v>535</v>
      </c>
      <c r="H346" s="295">
        <v>16610</v>
      </c>
      <c r="I346" s="295">
        <v>10560</v>
      </c>
      <c r="J346" s="179">
        <f t="shared" si="5"/>
        <v>6050</v>
      </c>
      <c r="K346" s="165"/>
    </row>
    <row r="347" spans="2:11" ht="44.25" customHeight="1" thickBot="1" x14ac:dyDescent="0.3">
      <c r="B347" s="447" t="s">
        <v>162</v>
      </c>
      <c r="C347" s="448"/>
      <c r="D347" s="448"/>
      <c r="E347" s="448"/>
      <c r="F347" s="448"/>
      <c r="G347" s="448"/>
      <c r="H347" s="448"/>
      <c r="I347" s="449"/>
      <c r="J347" s="94">
        <f>ROUND(SUM(J5:J346)/1000,2)</f>
        <v>2100.8200000000002</v>
      </c>
    </row>
    <row r="348" spans="2:11" ht="44.25" customHeight="1" x14ac:dyDescent="0.25">
      <c r="B348" s="81" t="s">
        <v>191</v>
      </c>
    </row>
    <row r="350" spans="2:11" ht="44.25" customHeight="1" x14ac:dyDescent="0.25">
      <c r="J350" s="43" t="s">
        <v>200</v>
      </c>
    </row>
  </sheetData>
  <autoFilter ref="B4:J348" xr:uid="{00000000-0009-0000-0000-000006000000}"/>
  <mergeCells count="3">
    <mergeCell ref="B2:J2"/>
    <mergeCell ref="B3:J3"/>
    <mergeCell ref="B347:I347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9" fitToHeight="0" orientation="landscape" r:id="rId1"/>
  <headerFooter>
    <oddFooter>&amp;CVia Ambiental Engenharia e Serviços S/A&amp;RPágina &amp;P de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B1:L376"/>
  <sheetViews>
    <sheetView zoomScale="60" zoomScaleNormal="60" workbookViewId="0">
      <selection activeCell="B5" sqref="B5:J23"/>
    </sheetView>
  </sheetViews>
  <sheetFormatPr defaultColWidth="9.140625" defaultRowHeight="44.25" customHeight="1" x14ac:dyDescent="0.25"/>
  <cols>
    <col min="1" max="1" width="4.42578125" style="1" customWidth="1"/>
    <col min="2" max="6" width="28.7109375" style="1" customWidth="1"/>
    <col min="7" max="7" width="33" style="1" bestFit="1" customWidth="1"/>
    <col min="8" max="8" width="33" style="89" customWidth="1"/>
    <col min="9" max="9" width="28.7109375" style="1" customWidth="1"/>
    <col min="10" max="10" width="17" style="1" bestFit="1" customWidth="1"/>
    <col min="11" max="11" width="28.7109375" style="1" customWidth="1"/>
    <col min="12" max="16384" width="9.140625" style="1"/>
  </cols>
  <sheetData>
    <row r="1" spans="2:12" ht="23.25" customHeight="1" thickBot="1" x14ac:dyDescent="0.3"/>
    <row r="2" spans="2:12" ht="68.25" customHeight="1" thickBot="1" x14ac:dyDescent="0.3">
      <c r="B2" s="450" t="s">
        <v>161</v>
      </c>
      <c r="C2" s="451"/>
      <c r="D2" s="451"/>
      <c r="E2" s="451"/>
      <c r="F2" s="451"/>
      <c r="G2" s="451"/>
      <c r="H2" s="451"/>
      <c r="I2" s="451"/>
      <c r="J2" s="451"/>
      <c r="K2" s="452"/>
    </row>
    <row r="3" spans="2:12" ht="44.25" customHeight="1" thickBot="1" x14ac:dyDescent="0.3">
      <c r="B3" s="453" t="s">
        <v>393</v>
      </c>
      <c r="C3" s="454"/>
      <c r="D3" s="454"/>
      <c r="E3" s="454"/>
      <c r="F3" s="454"/>
      <c r="G3" s="454"/>
      <c r="H3" s="454"/>
      <c r="I3" s="454"/>
      <c r="J3" s="454"/>
      <c r="K3" s="455"/>
    </row>
    <row r="4" spans="2:12" ht="44.25" customHeight="1" thickBot="1" x14ac:dyDescent="0.3">
      <c r="B4" s="103" t="s">
        <v>3</v>
      </c>
      <c r="C4" s="104" t="s">
        <v>0</v>
      </c>
      <c r="D4" s="104" t="s">
        <v>62</v>
      </c>
      <c r="E4" s="104" t="s">
        <v>63</v>
      </c>
      <c r="F4" s="104" t="s">
        <v>2</v>
      </c>
      <c r="G4" s="104" t="s">
        <v>4</v>
      </c>
      <c r="H4" s="104" t="s">
        <v>5</v>
      </c>
      <c r="I4" s="104" t="s">
        <v>59</v>
      </c>
      <c r="J4" s="105" t="s">
        <v>60</v>
      </c>
      <c r="K4" s="107" t="s">
        <v>1</v>
      </c>
      <c r="L4" s="2"/>
    </row>
    <row r="5" spans="2:12" s="89" customFormat="1" ht="24" customHeight="1" x14ac:dyDescent="0.25">
      <c r="B5" s="254"/>
      <c r="C5" s="257"/>
      <c r="D5" s="256"/>
      <c r="E5" s="256"/>
      <c r="F5" s="256"/>
      <c r="G5" s="258"/>
      <c r="H5" s="256"/>
      <c r="I5" s="259"/>
      <c r="J5" s="259"/>
      <c r="K5" s="189">
        <f>I5-J5</f>
        <v>0</v>
      </c>
      <c r="L5" s="90"/>
    </row>
    <row r="6" spans="2:12" s="89" customFormat="1" ht="24" customHeight="1" x14ac:dyDescent="0.25">
      <c r="B6" s="254"/>
      <c r="C6" s="257"/>
      <c r="D6" s="256"/>
      <c r="E6" s="256"/>
      <c r="F6" s="256"/>
      <c r="G6" s="258"/>
      <c r="H6" s="256"/>
      <c r="I6" s="259"/>
      <c r="J6" s="259"/>
      <c r="K6" s="189">
        <f t="shared" ref="K6:K18" si="0">I6-J6</f>
        <v>0</v>
      </c>
      <c r="L6" s="90"/>
    </row>
    <row r="7" spans="2:12" s="89" customFormat="1" ht="24" customHeight="1" x14ac:dyDescent="0.25">
      <c r="B7" s="254"/>
      <c r="C7" s="257"/>
      <c r="D7" s="256"/>
      <c r="E7" s="256"/>
      <c r="F7" s="256"/>
      <c r="G7" s="258"/>
      <c r="H7" s="256"/>
      <c r="I7" s="259"/>
      <c r="J7" s="259"/>
      <c r="K7" s="189">
        <f t="shared" si="0"/>
        <v>0</v>
      </c>
      <c r="L7" s="90"/>
    </row>
    <row r="8" spans="2:12" s="89" customFormat="1" ht="24" customHeight="1" x14ac:dyDescent="0.25">
      <c r="B8" s="254"/>
      <c r="C8" s="257"/>
      <c r="D8" s="256"/>
      <c r="E8" s="256"/>
      <c r="F8" s="256"/>
      <c r="G8" s="258"/>
      <c r="H8" s="256"/>
      <c r="I8" s="259"/>
      <c r="J8" s="259"/>
      <c r="K8" s="189">
        <f t="shared" si="0"/>
        <v>0</v>
      </c>
      <c r="L8" s="90"/>
    </row>
    <row r="9" spans="2:12" s="89" customFormat="1" ht="24" customHeight="1" x14ac:dyDescent="0.25">
      <c r="B9" s="254"/>
      <c r="C9" s="257"/>
      <c r="D9" s="256"/>
      <c r="E9" s="256"/>
      <c r="F9" s="256"/>
      <c r="G9" s="258"/>
      <c r="H9" s="256"/>
      <c r="I9" s="259"/>
      <c r="J9" s="259"/>
      <c r="K9" s="189">
        <f t="shared" si="0"/>
        <v>0</v>
      </c>
      <c r="L9" s="90"/>
    </row>
    <row r="10" spans="2:12" s="89" customFormat="1" ht="24" customHeight="1" x14ac:dyDescent="0.25">
      <c r="B10" s="254"/>
      <c r="C10" s="257"/>
      <c r="D10" s="256"/>
      <c r="E10" s="256"/>
      <c r="F10" s="256"/>
      <c r="G10" s="258"/>
      <c r="H10" s="256"/>
      <c r="I10" s="259"/>
      <c r="J10" s="259"/>
      <c r="K10" s="189">
        <f t="shared" si="0"/>
        <v>0</v>
      </c>
      <c r="L10" s="90"/>
    </row>
    <row r="11" spans="2:12" s="89" customFormat="1" ht="24" customHeight="1" x14ac:dyDescent="0.25">
      <c r="B11" s="254"/>
      <c r="C11" s="257"/>
      <c r="D11" s="256"/>
      <c r="E11" s="256"/>
      <c r="F11" s="256"/>
      <c r="G11" s="258"/>
      <c r="H11" s="256"/>
      <c r="I11" s="259"/>
      <c r="J11" s="259"/>
      <c r="K11" s="189">
        <f t="shared" si="0"/>
        <v>0</v>
      </c>
      <c r="L11" s="90"/>
    </row>
    <row r="12" spans="2:12" s="89" customFormat="1" ht="24" customHeight="1" x14ac:dyDescent="0.25">
      <c r="B12" s="254"/>
      <c r="C12" s="257"/>
      <c r="D12" s="256"/>
      <c r="E12" s="256"/>
      <c r="F12" s="256"/>
      <c r="G12" s="258"/>
      <c r="H12" s="256"/>
      <c r="I12" s="259"/>
      <c r="J12" s="259"/>
      <c r="K12" s="189">
        <f t="shared" si="0"/>
        <v>0</v>
      </c>
      <c r="L12" s="90"/>
    </row>
    <row r="13" spans="2:12" s="89" customFormat="1" ht="24" customHeight="1" x14ac:dyDescent="0.25">
      <c r="B13" s="254"/>
      <c r="C13" s="257"/>
      <c r="D13" s="256"/>
      <c r="E13" s="256"/>
      <c r="F13" s="256"/>
      <c r="G13" s="258"/>
      <c r="H13" s="256"/>
      <c r="I13" s="259"/>
      <c r="J13" s="259"/>
      <c r="K13" s="189">
        <f t="shared" si="0"/>
        <v>0</v>
      </c>
      <c r="L13" s="90"/>
    </row>
    <row r="14" spans="2:12" s="89" customFormat="1" ht="24" customHeight="1" x14ac:dyDescent="0.25">
      <c r="B14" s="254"/>
      <c r="C14" s="257"/>
      <c r="D14" s="256"/>
      <c r="E14" s="256"/>
      <c r="F14" s="256"/>
      <c r="G14" s="258"/>
      <c r="H14" s="256"/>
      <c r="I14" s="259"/>
      <c r="J14" s="259"/>
      <c r="K14" s="189">
        <f t="shared" si="0"/>
        <v>0</v>
      </c>
      <c r="L14" s="90"/>
    </row>
    <row r="15" spans="2:12" s="89" customFormat="1" ht="24" customHeight="1" x14ac:dyDescent="0.25">
      <c r="B15" s="254"/>
      <c r="C15" s="257"/>
      <c r="D15" s="256"/>
      <c r="E15" s="256"/>
      <c r="F15" s="256"/>
      <c r="G15" s="258"/>
      <c r="H15" s="256"/>
      <c r="I15" s="259"/>
      <c r="J15" s="259"/>
      <c r="K15" s="189">
        <f t="shared" si="0"/>
        <v>0</v>
      </c>
      <c r="L15" s="90"/>
    </row>
    <row r="16" spans="2:12" s="89" customFormat="1" ht="24" customHeight="1" x14ac:dyDescent="0.25">
      <c r="B16" s="254"/>
      <c r="C16" s="257"/>
      <c r="D16" s="256"/>
      <c r="E16" s="256"/>
      <c r="F16" s="256"/>
      <c r="G16" s="258"/>
      <c r="H16" s="256"/>
      <c r="I16" s="259"/>
      <c r="J16" s="259"/>
      <c r="K16" s="189">
        <f t="shared" si="0"/>
        <v>0</v>
      </c>
      <c r="L16" s="90"/>
    </row>
    <row r="17" spans="2:12" s="89" customFormat="1" ht="24" customHeight="1" x14ac:dyDescent="0.25">
      <c r="B17" s="254"/>
      <c r="C17" s="257"/>
      <c r="D17" s="256"/>
      <c r="E17" s="256"/>
      <c r="F17" s="256"/>
      <c r="G17" s="258"/>
      <c r="H17" s="256"/>
      <c r="I17" s="259"/>
      <c r="J17" s="259"/>
      <c r="K17" s="189">
        <f t="shared" si="0"/>
        <v>0</v>
      </c>
      <c r="L17" s="90"/>
    </row>
    <row r="18" spans="2:12" s="89" customFormat="1" ht="24" customHeight="1" x14ac:dyDescent="0.25">
      <c r="B18" s="254"/>
      <c r="C18" s="257"/>
      <c r="D18" s="256"/>
      <c r="E18" s="256"/>
      <c r="F18" s="256"/>
      <c r="G18" s="258"/>
      <c r="H18" s="256"/>
      <c r="I18" s="259"/>
      <c r="J18" s="259"/>
      <c r="K18" s="189">
        <f t="shared" si="0"/>
        <v>0</v>
      </c>
      <c r="L18" s="90"/>
    </row>
    <row r="19" spans="2:12" s="89" customFormat="1" ht="24" customHeight="1" x14ac:dyDescent="0.25">
      <c r="B19" s="254"/>
      <c r="C19" s="257"/>
      <c r="D19" s="256"/>
      <c r="E19" s="256"/>
      <c r="F19" s="256"/>
      <c r="G19" s="258"/>
      <c r="H19" s="256"/>
      <c r="I19" s="259"/>
      <c r="J19" s="259"/>
      <c r="K19" s="189">
        <f t="shared" ref="K19:K20" si="1">I19-J19</f>
        <v>0</v>
      </c>
      <c r="L19" s="90"/>
    </row>
    <row r="20" spans="2:12" s="89" customFormat="1" ht="24" customHeight="1" x14ac:dyDescent="0.25">
      <c r="B20" s="254"/>
      <c r="C20" s="257"/>
      <c r="D20" s="256"/>
      <c r="E20" s="256"/>
      <c r="F20" s="256"/>
      <c r="G20" s="258"/>
      <c r="H20" s="256"/>
      <c r="I20" s="259"/>
      <c r="J20" s="259"/>
      <c r="K20" s="189">
        <f t="shared" si="1"/>
        <v>0</v>
      </c>
      <c r="L20" s="90"/>
    </row>
    <row r="21" spans="2:12" s="89" customFormat="1" ht="24" customHeight="1" x14ac:dyDescent="0.25">
      <c r="B21" s="254"/>
      <c r="C21" s="257"/>
      <c r="D21" s="256"/>
      <c r="E21" s="256"/>
      <c r="F21" s="256"/>
      <c r="G21" s="258"/>
      <c r="H21" s="256"/>
      <c r="I21" s="259"/>
      <c r="J21" s="259"/>
      <c r="K21" s="189">
        <f t="shared" ref="K21:K22" si="2">I21-J21</f>
        <v>0</v>
      </c>
      <c r="L21" s="90"/>
    </row>
    <row r="22" spans="2:12" s="89" customFormat="1" ht="24" customHeight="1" x14ac:dyDescent="0.25">
      <c r="B22" s="254"/>
      <c r="C22" s="257"/>
      <c r="D22" s="256"/>
      <c r="E22" s="256"/>
      <c r="F22" s="256"/>
      <c r="G22" s="258"/>
      <c r="H22" s="256"/>
      <c r="I22" s="259"/>
      <c r="J22" s="259"/>
      <c r="K22" s="189">
        <f t="shared" si="2"/>
        <v>0</v>
      </c>
      <c r="L22" s="90"/>
    </row>
    <row r="23" spans="2:12" s="89" customFormat="1" ht="24.95" customHeight="1" thickBot="1" x14ac:dyDescent="0.3">
      <c r="B23" s="254"/>
      <c r="C23" s="257"/>
      <c r="D23" s="256"/>
      <c r="E23" s="256"/>
      <c r="F23" s="256"/>
      <c r="G23" s="258"/>
      <c r="H23" s="256"/>
      <c r="I23" s="259"/>
      <c r="J23" s="259"/>
      <c r="K23" s="179">
        <f>I23-J23</f>
        <v>0</v>
      </c>
      <c r="L23" s="90"/>
    </row>
    <row r="24" spans="2:12" ht="44.25" customHeight="1" thickBot="1" x14ac:dyDescent="0.3">
      <c r="B24" s="456" t="s">
        <v>197</v>
      </c>
      <c r="C24" s="457"/>
      <c r="D24" s="457"/>
      <c r="E24" s="457"/>
      <c r="F24" s="457"/>
      <c r="G24" s="457"/>
      <c r="H24" s="457"/>
      <c r="I24" s="457"/>
      <c r="J24" s="458"/>
      <c r="K24" s="190">
        <f>SUM(K5:K23)/1000</f>
        <v>0</v>
      </c>
    </row>
    <row r="25" spans="2:12" ht="44.25" customHeight="1" x14ac:dyDescent="0.4">
      <c r="B25" s="117" t="s">
        <v>203</v>
      </c>
      <c r="C25" s="118"/>
      <c r="D25" s="118"/>
      <c r="E25" s="118"/>
      <c r="F25" s="118"/>
      <c r="G25" s="118"/>
      <c r="H25" s="118"/>
      <c r="I25" s="118"/>
      <c r="J25" s="61"/>
      <c r="K25" s="119"/>
    </row>
    <row r="26" spans="2:12" ht="44.25" customHeight="1" x14ac:dyDescent="0.4">
      <c r="B26" s="89"/>
      <c r="C26" s="89"/>
      <c r="D26" s="89"/>
      <c r="E26" s="89"/>
      <c r="F26" s="89"/>
      <c r="G26" s="89"/>
      <c r="I26" s="89"/>
      <c r="J26" s="87"/>
      <c r="K26" s="88"/>
    </row>
    <row r="27" spans="2:12" ht="44.25" customHeight="1" x14ac:dyDescent="0.25">
      <c r="B27" s="89"/>
      <c r="C27" s="89"/>
      <c r="D27" s="89"/>
      <c r="E27" s="89"/>
      <c r="F27" s="89"/>
      <c r="G27" s="89"/>
      <c r="I27" s="89"/>
      <c r="J27" s="89"/>
      <c r="K27" s="89"/>
    </row>
    <row r="28" spans="2:12" ht="44.25" customHeight="1" x14ac:dyDescent="0.25">
      <c r="B28" s="89"/>
      <c r="C28" s="89"/>
      <c r="D28" s="89"/>
      <c r="E28" s="89"/>
      <c r="F28" s="89"/>
      <c r="G28" s="89"/>
      <c r="I28" s="89"/>
      <c r="J28" s="89"/>
      <c r="K28" s="89"/>
    </row>
    <row r="29" spans="2:12" ht="44.25" customHeight="1" x14ac:dyDescent="0.25">
      <c r="B29" s="89"/>
      <c r="C29" s="89"/>
      <c r="D29" s="89"/>
      <c r="E29" s="89"/>
      <c r="F29" s="89"/>
      <c r="G29" s="89"/>
      <c r="I29" s="89"/>
      <c r="J29" s="89"/>
      <c r="K29" s="89"/>
    </row>
    <row r="30" spans="2:12" ht="44.25" customHeight="1" x14ac:dyDescent="0.25">
      <c r="B30" s="89"/>
      <c r="C30" s="89"/>
      <c r="D30" s="89"/>
      <c r="E30" s="89"/>
      <c r="F30" s="89"/>
      <c r="G30" s="89"/>
      <c r="I30" s="89"/>
      <c r="J30" s="89"/>
      <c r="K30" s="86"/>
    </row>
    <row r="31" spans="2:12" ht="44.25" customHeight="1" x14ac:dyDescent="0.25">
      <c r="B31" s="89"/>
      <c r="C31" s="89"/>
      <c r="D31" s="89"/>
      <c r="E31" s="89"/>
      <c r="F31" s="89"/>
      <c r="G31" s="89"/>
      <c r="I31" s="89"/>
      <c r="J31" s="89"/>
      <c r="K31" s="89"/>
    </row>
    <row r="32" spans="2:12" ht="44.25" customHeight="1" x14ac:dyDescent="0.25">
      <c r="B32" s="89"/>
      <c r="C32" s="89"/>
      <c r="D32" s="89"/>
      <c r="E32" s="89"/>
      <c r="F32" s="89"/>
      <c r="G32" s="89"/>
      <c r="I32" s="89"/>
      <c r="J32" s="89"/>
      <c r="K32" s="89"/>
    </row>
    <row r="33" spans="2:12" ht="44.25" customHeight="1" x14ac:dyDescent="0.25">
      <c r="B33" s="89"/>
      <c r="C33" s="89"/>
      <c r="D33" s="89"/>
      <c r="E33" s="89"/>
      <c r="F33" s="89"/>
      <c r="G33" s="89"/>
      <c r="I33" s="89"/>
      <c r="J33" s="89"/>
      <c r="K33" s="89"/>
    </row>
    <row r="36" spans="2:12" ht="44.25" customHeight="1" x14ac:dyDescent="0.25">
      <c r="L36" s="1">
        <f>'Item 7 - Coleta de Volumosos'!K24</f>
        <v>0</v>
      </c>
    </row>
    <row r="376" spans="11:11" ht="44.25" customHeight="1" x14ac:dyDescent="0.25">
      <c r="K376" s="1" t="b">
        <f>'Item 7 - Coleta de Volumosos'!K24=ROUND(SUM(K23:K375)/1000,2)</f>
        <v>1</v>
      </c>
    </row>
  </sheetData>
  <autoFilter ref="B4:K25" xr:uid="{00000000-0009-0000-0000-000007000000}"/>
  <sortState xmlns:xlrd2="http://schemas.microsoft.com/office/spreadsheetml/2017/richdata2" ref="B25:L137">
    <sortCondition ref="C25:C137"/>
    <sortCondition ref="D25:D137"/>
  </sortState>
  <mergeCells count="3">
    <mergeCell ref="B2:K2"/>
    <mergeCell ref="B3:K3"/>
    <mergeCell ref="B24:J24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50" fitToHeight="0" orientation="landscape" r:id="rId1"/>
  <headerFooter>
    <oddFooter>&amp;CVia Ambiental Engenharia e Serviços S/A&amp;RPágina &amp;P de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J14"/>
  <sheetViews>
    <sheetView zoomScaleNormal="100" workbookViewId="0">
      <selection activeCell="B2" sqref="B2:L311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59" t="s">
        <v>24</v>
      </c>
      <c r="C2" s="460"/>
      <c r="D2" s="460"/>
      <c r="E2" s="460"/>
      <c r="F2" s="460"/>
      <c r="G2" s="460"/>
      <c r="H2" s="460"/>
      <c r="I2" s="461"/>
    </row>
    <row r="3" spans="2:10" ht="15" customHeight="1" x14ac:dyDescent="0.25">
      <c r="B3" s="462"/>
      <c r="C3" s="463"/>
      <c r="D3" s="463"/>
      <c r="E3" s="463"/>
      <c r="F3" s="463"/>
      <c r="G3" s="463"/>
      <c r="H3" s="463"/>
      <c r="I3" s="464"/>
    </row>
    <row r="4" spans="2:10" ht="15" customHeight="1" x14ac:dyDescent="0.25">
      <c r="B4" s="462"/>
      <c r="C4" s="463"/>
      <c r="D4" s="463"/>
      <c r="E4" s="463"/>
      <c r="F4" s="463"/>
      <c r="G4" s="463"/>
      <c r="H4" s="463"/>
      <c r="I4" s="464"/>
    </row>
    <row r="5" spans="2:10" ht="15" customHeight="1" thickBot="1" x14ac:dyDescent="0.3">
      <c r="B5" s="465"/>
      <c r="C5" s="466"/>
      <c r="D5" s="466"/>
      <c r="E5" s="466"/>
      <c r="F5" s="466"/>
      <c r="G5" s="466"/>
      <c r="H5" s="466"/>
      <c r="I5" s="467"/>
    </row>
    <row r="6" spans="2:10" ht="28.5" customHeight="1" x14ac:dyDescent="0.25">
      <c r="B6" s="468" t="s">
        <v>32</v>
      </c>
      <c r="C6" s="469"/>
      <c r="D6" s="469"/>
      <c r="E6" s="469"/>
      <c r="F6" s="469"/>
      <c r="G6" s="469"/>
      <c r="H6" s="469"/>
      <c r="I6" s="470"/>
    </row>
    <row r="7" spans="2:10" ht="42.75" customHeight="1" thickBot="1" x14ac:dyDescent="0.3">
      <c r="B7" s="9" t="s">
        <v>34</v>
      </c>
      <c r="C7" s="10" t="s">
        <v>39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40</v>
      </c>
      <c r="E8" s="21"/>
      <c r="F8" s="21"/>
      <c r="G8" s="21"/>
      <c r="H8" s="21"/>
      <c r="I8" s="22"/>
    </row>
    <row r="9" spans="2:10" ht="46.5" customHeight="1" x14ac:dyDescent="0.25">
      <c r="B9" s="18" t="s">
        <v>36</v>
      </c>
      <c r="C9" s="23"/>
      <c r="D9" s="28" t="s">
        <v>41</v>
      </c>
      <c r="E9" s="23"/>
      <c r="F9" s="23"/>
      <c r="G9" s="23"/>
      <c r="H9" s="23"/>
      <c r="I9" s="24"/>
    </row>
    <row r="10" spans="2:10" ht="46.5" customHeight="1" x14ac:dyDescent="0.25">
      <c r="B10" s="18" t="s">
        <v>37</v>
      </c>
      <c r="C10" s="23"/>
      <c r="D10" s="28" t="s">
        <v>42</v>
      </c>
      <c r="E10" s="23"/>
      <c r="F10" s="23"/>
      <c r="G10" s="23"/>
      <c r="H10" s="23"/>
      <c r="I10" s="24"/>
    </row>
    <row r="11" spans="2:10" ht="46.5" customHeight="1" thickBot="1" x14ac:dyDescent="0.3">
      <c r="B11" s="19" t="s">
        <v>38</v>
      </c>
      <c r="C11" s="25"/>
      <c r="D11" s="29" t="s">
        <v>43</v>
      </c>
      <c r="E11" s="25"/>
      <c r="F11" s="25"/>
      <c r="G11" s="25"/>
      <c r="H11" s="25"/>
      <c r="I11" s="26"/>
    </row>
    <row r="12" spans="2:10" ht="24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4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4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J14"/>
  <sheetViews>
    <sheetView topLeftCell="A4" workbookViewId="0">
      <selection activeCell="G10" sqref="G10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59" t="s">
        <v>25</v>
      </c>
      <c r="C2" s="460"/>
      <c r="D2" s="460"/>
      <c r="E2" s="460"/>
      <c r="F2" s="460"/>
      <c r="G2" s="460"/>
      <c r="H2" s="460"/>
      <c r="I2" s="461"/>
    </row>
    <row r="3" spans="2:10" ht="15" customHeight="1" x14ac:dyDescent="0.25">
      <c r="B3" s="462"/>
      <c r="C3" s="463"/>
      <c r="D3" s="463"/>
      <c r="E3" s="463"/>
      <c r="F3" s="463"/>
      <c r="G3" s="463"/>
      <c r="H3" s="463"/>
      <c r="I3" s="464"/>
    </row>
    <row r="4" spans="2:10" ht="15" customHeight="1" x14ac:dyDescent="0.25">
      <c r="B4" s="462"/>
      <c r="C4" s="463"/>
      <c r="D4" s="463"/>
      <c r="E4" s="463"/>
      <c r="F4" s="463"/>
      <c r="G4" s="463"/>
      <c r="H4" s="463"/>
      <c r="I4" s="464"/>
    </row>
    <row r="5" spans="2:10" ht="15" customHeight="1" thickBot="1" x14ac:dyDescent="0.3">
      <c r="B5" s="465"/>
      <c r="C5" s="466"/>
      <c r="D5" s="466"/>
      <c r="E5" s="466"/>
      <c r="F5" s="466"/>
      <c r="G5" s="466"/>
      <c r="H5" s="466"/>
      <c r="I5" s="467"/>
    </row>
    <row r="6" spans="2:10" ht="28.5" customHeight="1" x14ac:dyDescent="0.25">
      <c r="B6" s="468" t="s">
        <v>32</v>
      </c>
      <c r="C6" s="469"/>
      <c r="D6" s="469"/>
      <c r="E6" s="469"/>
      <c r="F6" s="469"/>
      <c r="G6" s="469"/>
      <c r="H6" s="469"/>
      <c r="I6" s="470"/>
    </row>
    <row r="7" spans="2:10" ht="42.75" customHeight="1" thickBot="1" x14ac:dyDescent="0.3">
      <c r="B7" s="9" t="s">
        <v>0</v>
      </c>
      <c r="C7" s="10" t="s">
        <v>22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51</v>
      </c>
      <c r="E8" s="7"/>
      <c r="F8" s="7"/>
      <c r="G8" s="7"/>
      <c r="H8" s="7"/>
      <c r="I8" s="8"/>
    </row>
    <row r="9" spans="2:10" ht="46.5" customHeight="1" x14ac:dyDescent="0.25">
      <c r="B9" s="18" t="s">
        <v>36</v>
      </c>
      <c r="C9" s="23"/>
      <c r="D9" s="28" t="s">
        <v>52</v>
      </c>
      <c r="E9" s="3"/>
      <c r="F9" s="3"/>
      <c r="G9" s="3"/>
      <c r="H9" s="3"/>
      <c r="I9" s="4"/>
    </row>
    <row r="10" spans="2:10" ht="46.5" customHeight="1" x14ac:dyDescent="0.25">
      <c r="B10" s="18" t="s">
        <v>37</v>
      </c>
      <c r="C10" s="23"/>
      <c r="D10" s="28" t="s">
        <v>53</v>
      </c>
      <c r="E10" s="3"/>
      <c r="F10" s="3"/>
      <c r="G10" s="3"/>
      <c r="H10" s="3"/>
      <c r="I10" s="4"/>
    </row>
    <row r="11" spans="2:10" ht="46.5" customHeight="1" thickBot="1" x14ac:dyDescent="0.3">
      <c r="B11" s="19" t="s">
        <v>38</v>
      </c>
      <c r="C11" s="25"/>
      <c r="D11" s="29" t="s">
        <v>54</v>
      </c>
      <c r="E11" s="5"/>
      <c r="F11" s="5"/>
      <c r="G11" s="5"/>
      <c r="H11" s="5"/>
      <c r="I11" s="6"/>
    </row>
    <row r="12" spans="2:10" ht="23.25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3.25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3.25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1:M610"/>
  <sheetViews>
    <sheetView showGridLines="0" zoomScale="60" zoomScaleNormal="60" zoomScaleSheetLayoutView="50" workbookViewId="0">
      <pane xSplit="1" ySplit="4" topLeftCell="B478" activePane="bottomRight" state="frozen"/>
      <selection pane="topRight" activeCell="B1" sqref="B1"/>
      <selection pane="bottomLeft" activeCell="A5" sqref="A5"/>
      <selection pane="bottomRight" activeCell="H480" sqref="H480"/>
    </sheetView>
  </sheetViews>
  <sheetFormatPr defaultColWidth="9.140625" defaultRowHeight="45" customHeight="1" x14ac:dyDescent="0.25"/>
  <cols>
    <col min="1" max="1" width="4.42578125" style="1" customWidth="1"/>
    <col min="2" max="2" width="18.42578125" style="1" customWidth="1"/>
    <col min="3" max="12" width="28.7109375" style="1" customWidth="1"/>
    <col min="13" max="13" width="14.5703125" style="1" customWidth="1"/>
    <col min="14" max="16384" width="9.140625" style="1"/>
  </cols>
  <sheetData>
    <row r="1" spans="2:13" ht="30" customHeight="1" thickBot="1" x14ac:dyDescent="0.3"/>
    <row r="2" spans="2:13" ht="73.5" customHeight="1" thickBot="1" x14ac:dyDescent="0.3">
      <c r="B2" s="471" t="s">
        <v>160</v>
      </c>
      <c r="C2" s="472"/>
      <c r="D2" s="472"/>
      <c r="E2" s="472"/>
      <c r="F2" s="472"/>
      <c r="G2" s="472"/>
      <c r="H2" s="472"/>
      <c r="I2" s="472"/>
      <c r="J2" s="472"/>
      <c r="K2" s="472"/>
      <c r="L2" s="473"/>
    </row>
    <row r="3" spans="2:13" ht="45" customHeight="1" x14ac:dyDescent="0.25">
      <c r="B3" s="468" t="s">
        <v>403</v>
      </c>
      <c r="C3" s="469"/>
      <c r="D3" s="469"/>
      <c r="E3" s="469"/>
      <c r="F3" s="469"/>
      <c r="G3" s="469"/>
      <c r="H3" s="469"/>
      <c r="I3" s="469"/>
      <c r="J3" s="469"/>
      <c r="K3" s="469"/>
      <c r="L3" s="470"/>
    </row>
    <row r="4" spans="2:13" ht="45" customHeight="1" thickBot="1" x14ac:dyDescent="0.3">
      <c r="B4" s="12" t="s">
        <v>3</v>
      </c>
      <c r="C4" s="13" t="s">
        <v>0</v>
      </c>
      <c r="D4" s="13" t="s">
        <v>62</v>
      </c>
      <c r="E4" s="13" t="s">
        <v>63</v>
      </c>
      <c r="F4" s="13" t="s">
        <v>2</v>
      </c>
      <c r="G4" s="13" t="s">
        <v>5</v>
      </c>
      <c r="H4" s="13" t="s">
        <v>27</v>
      </c>
      <c r="I4" s="13" t="s">
        <v>4</v>
      </c>
      <c r="J4" s="13" t="s">
        <v>59</v>
      </c>
      <c r="K4" s="13" t="s">
        <v>60</v>
      </c>
      <c r="L4" s="14" t="s">
        <v>61</v>
      </c>
      <c r="M4" s="2"/>
    </row>
    <row r="5" spans="2:13" ht="24.95" customHeight="1" x14ac:dyDescent="0.25">
      <c r="B5" s="308" t="s">
        <v>647</v>
      </c>
      <c r="C5" s="294">
        <v>44470</v>
      </c>
      <c r="D5" s="297">
        <v>0.32361111111111113</v>
      </c>
      <c r="E5" s="297">
        <v>0.3347222222222222</v>
      </c>
      <c r="F5" s="297" t="s">
        <v>648</v>
      </c>
      <c r="G5" s="267" t="s">
        <v>649</v>
      </c>
      <c r="H5" s="267" t="s">
        <v>650</v>
      </c>
      <c r="I5" s="267" t="s">
        <v>651</v>
      </c>
      <c r="J5" s="298">
        <v>3930</v>
      </c>
      <c r="K5" s="298">
        <v>3500</v>
      </c>
      <c r="L5" s="179">
        <f>J5-K5</f>
        <v>430</v>
      </c>
      <c r="M5" s="2"/>
    </row>
    <row r="6" spans="2:13" s="89" customFormat="1" ht="24.95" customHeight="1" x14ac:dyDescent="0.25">
      <c r="B6" s="308" t="s">
        <v>652</v>
      </c>
      <c r="C6" s="294">
        <v>44470</v>
      </c>
      <c r="D6" s="297">
        <v>0.3430555555555555</v>
      </c>
      <c r="E6" s="297">
        <v>0.34791666666666665</v>
      </c>
      <c r="F6" s="297" t="s">
        <v>653</v>
      </c>
      <c r="G6" s="267" t="s">
        <v>654</v>
      </c>
      <c r="H6" s="267" t="s">
        <v>650</v>
      </c>
      <c r="I6" s="267" t="s">
        <v>655</v>
      </c>
      <c r="J6" s="298">
        <v>9840</v>
      </c>
      <c r="K6" s="298">
        <v>7880</v>
      </c>
      <c r="L6" s="179">
        <f t="shared" ref="L6:L77" si="0">J6-K6</f>
        <v>1960</v>
      </c>
      <c r="M6" s="90"/>
    </row>
    <row r="7" spans="2:13" s="89" customFormat="1" ht="24.95" customHeight="1" x14ac:dyDescent="0.25">
      <c r="B7" s="308" t="s">
        <v>656</v>
      </c>
      <c r="C7" s="294">
        <v>44470</v>
      </c>
      <c r="D7" s="297">
        <v>0.37361111111111112</v>
      </c>
      <c r="E7" s="297">
        <v>0.38472222222222219</v>
      </c>
      <c r="F7" s="297" t="s">
        <v>657</v>
      </c>
      <c r="G7" s="267" t="s">
        <v>658</v>
      </c>
      <c r="H7" s="267" t="s">
        <v>659</v>
      </c>
      <c r="I7" s="267" t="s">
        <v>660</v>
      </c>
      <c r="J7" s="298">
        <v>5350</v>
      </c>
      <c r="K7" s="298">
        <v>4970</v>
      </c>
      <c r="L7" s="179">
        <f t="shared" si="0"/>
        <v>380</v>
      </c>
      <c r="M7" s="90"/>
    </row>
    <row r="8" spans="2:13" s="89" customFormat="1" ht="24.95" customHeight="1" x14ac:dyDescent="0.25">
      <c r="B8" s="308" t="s">
        <v>661</v>
      </c>
      <c r="C8" s="294">
        <v>44470</v>
      </c>
      <c r="D8" s="297">
        <v>0.3888888888888889</v>
      </c>
      <c r="E8" s="297">
        <v>0.39444444444444443</v>
      </c>
      <c r="F8" s="297" t="s">
        <v>662</v>
      </c>
      <c r="G8" s="267" t="s">
        <v>654</v>
      </c>
      <c r="H8" s="267" t="s">
        <v>650</v>
      </c>
      <c r="I8" s="267" t="s">
        <v>655</v>
      </c>
      <c r="J8" s="298">
        <v>10880</v>
      </c>
      <c r="K8" s="298">
        <v>7850</v>
      </c>
      <c r="L8" s="179">
        <f t="shared" si="0"/>
        <v>3030</v>
      </c>
      <c r="M8" s="90"/>
    </row>
    <row r="9" spans="2:13" s="89" customFormat="1" ht="24.95" customHeight="1" x14ac:dyDescent="0.25">
      <c r="B9" s="308" t="s">
        <v>663</v>
      </c>
      <c r="C9" s="294">
        <v>44470</v>
      </c>
      <c r="D9" s="297">
        <v>0.4284722222222222</v>
      </c>
      <c r="E9" s="297">
        <v>0.4381944444444445</v>
      </c>
      <c r="F9" s="297" t="s">
        <v>662</v>
      </c>
      <c r="G9" s="267" t="s">
        <v>654</v>
      </c>
      <c r="H9" s="267" t="s">
        <v>650</v>
      </c>
      <c r="I9" s="267" t="s">
        <v>655</v>
      </c>
      <c r="J9" s="298">
        <v>11690</v>
      </c>
      <c r="K9" s="298">
        <v>7810</v>
      </c>
      <c r="L9" s="179">
        <f t="shared" si="0"/>
        <v>3880</v>
      </c>
      <c r="M9" s="90"/>
    </row>
    <row r="10" spans="2:13" s="89" customFormat="1" ht="24.95" customHeight="1" x14ac:dyDescent="0.25">
      <c r="B10" s="308" t="s">
        <v>664</v>
      </c>
      <c r="C10" s="294">
        <v>44470</v>
      </c>
      <c r="D10" s="297">
        <v>0.43055555555555558</v>
      </c>
      <c r="E10" s="297">
        <v>0.45624999999999999</v>
      </c>
      <c r="F10" s="297" t="s">
        <v>665</v>
      </c>
      <c r="G10" s="267" t="s">
        <v>658</v>
      </c>
      <c r="H10" s="267" t="s">
        <v>650</v>
      </c>
      <c r="I10" s="267" t="s">
        <v>524</v>
      </c>
      <c r="J10" s="298">
        <v>5650</v>
      </c>
      <c r="K10" s="298">
        <v>4480</v>
      </c>
      <c r="L10" s="179">
        <f t="shared" si="0"/>
        <v>1170</v>
      </c>
      <c r="M10" s="90"/>
    </row>
    <row r="11" spans="2:13" s="89" customFormat="1" ht="24.95" customHeight="1" x14ac:dyDescent="0.25">
      <c r="B11" s="308" t="s">
        <v>666</v>
      </c>
      <c r="C11" s="294">
        <v>44470</v>
      </c>
      <c r="D11" s="297">
        <v>0.44027777777777777</v>
      </c>
      <c r="E11" s="297">
        <v>0.45347222222222222</v>
      </c>
      <c r="F11" s="297" t="s">
        <v>657</v>
      </c>
      <c r="G11" s="267" t="s">
        <v>658</v>
      </c>
      <c r="H11" s="267" t="s">
        <v>659</v>
      </c>
      <c r="I11" s="267" t="s">
        <v>660</v>
      </c>
      <c r="J11" s="298">
        <v>5490</v>
      </c>
      <c r="K11" s="298">
        <v>4970</v>
      </c>
      <c r="L11" s="179">
        <f t="shared" si="0"/>
        <v>520</v>
      </c>
      <c r="M11" s="90"/>
    </row>
    <row r="12" spans="2:13" s="89" customFormat="1" ht="24.95" customHeight="1" x14ac:dyDescent="0.25">
      <c r="B12" s="293" t="s">
        <v>667</v>
      </c>
      <c r="C12" s="294">
        <v>44470</v>
      </c>
      <c r="D12" s="297">
        <v>0.46111111111111108</v>
      </c>
      <c r="E12" s="297">
        <v>0.47500000000000003</v>
      </c>
      <c r="F12" s="267" t="s">
        <v>668</v>
      </c>
      <c r="G12" s="267" t="s">
        <v>649</v>
      </c>
      <c r="H12" s="267" t="s">
        <v>650</v>
      </c>
      <c r="I12" s="267" t="s">
        <v>669</v>
      </c>
      <c r="J12" s="298">
        <v>9560</v>
      </c>
      <c r="K12" s="298">
        <v>8960</v>
      </c>
      <c r="L12" s="179">
        <f t="shared" si="0"/>
        <v>600</v>
      </c>
      <c r="M12" s="90"/>
    </row>
    <row r="13" spans="2:13" s="89" customFormat="1" ht="24.95" customHeight="1" x14ac:dyDescent="0.25">
      <c r="B13" s="299">
        <v>2738</v>
      </c>
      <c r="C13" s="294">
        <v>44470</v>
      </c>
      <c r="D13" s="297">
        <v>0.47152777777777777</v>
      </c>
      <c r="E13" s="297">
        <v>0.48749999999999999</v>
      </c>
      <c r="F13" s="267" t="s">
        <v>670</v>
      </c>
      <c r="G13" s="267" t="s">
        <v>658</v>
      </c>
      <c r="H13" s="267" t="s">
        <v>650</v>
      </c>
      <c r="I13" s="267" t="s">
        <v>660</v>
      </c>
      <c r="J13" s="298">
        <v>2600</v>
      </c>
      <c r="K13" s="298">
        <v>1980</v>
      </c>
      <c r="L13" s="179">
        <f t="shared" si="0"/>
        <v>620</v>
      </c>
      <c r="M13" s="90"/>
    </row>
    <row r="14" spans="2:13" s="89" customFormat="1" ht="24.95" customHeight="1" x14ac:dyDescent="0.25">
      <c r="B14" s="299">
        <v>2737</v>
      </c>
      <c r="C14" s="294">
        <v>44470</v>
      </c>
      <c r="D14" s="297">
        <v>0.47638888888888892</v>
      </c>
      <c r="E14" s="297">
        <v>0.48333333333333334</v>
      </c>
      <c r="F14" s="267" t="s">
        <v>653</v>
      </c>
      <c r="G14" s="267" t="s">
        <v>654</v>
      </c>
      <c r="H14" s="267" t="s">
        <v>650</v>
      </c>
      <c r="I14" s="267" t="s">
        <v>655</v>
      </c>
      <c r="J14" s="298">
        <v>11510</v>
      </c>
      <c r="K14" s="298">
        <v>7710</v>
      </c>
      <c r="L14" s="179">
        <f t="shared" si="0"/>
        <v>3800</v>
      </c>
      <c r="M14" s="90"/>
    </row>
    <row r="15" spans="2:13" s="89" customFormat="1" ht="24.95" customHeight="1" x14ac:dyDescent="0.25">
      <c r="B15" s="299">
        <v>2742</v>
      </c>
      <c r="C15" s="294">
        <v>44470</v>
      </c>
      <c r="D15" s="297">
        <v>0.58402777777777781</v>
      </c>
      <c r="E15" s="297">
        <v>0.59027777777777779</v>
      </c>
      <c r="F15" s="267" t="s">
        <v>653</v>
      </c>
      <c r="G15" s="267" t="s">
        <v>658</v>
      </c>
      <c r="H15" s="267" t="s">
        <v>650</v>
      </c>
      <c r="I15" s="267" t="s">
        <v>655</v>
      </c>
      <c r="J15" s="298">
        <v>11600</v>
      </c>
      <c r="K15" s="298">
        <v>7820</v>
      </c>
      <c r="L15" s="179">
        <f t="shared" si="0"/>
        <v>3780</v>
      </c>
      <c r="M15" s="90"/>
    </row>
    <row r="16" spans="2:13" s="89" customFormat="1" ht="24.95" customHeight="1" x14ac:dyDescent="0.25">
      <c r="B16" s="299">
        <v>2743</v>
      </c>
      <c r="C16" s="294">
        <v>44470</v>
      </c>
      <c r="D16" s="297">
        <v>0.5854166666666667</v>
      </c>
      <c r="E16" s="297">
        <v>0.59791666666666665</v>
      </c>
      <c r="F16" s="267" t="s">
        <v>657</v>
      </c>
      <c r="G16" s="267" t="s">
        <v>649</v>
      </c>
      <c r="H16" s="267" t="s">
        <v>659</v>
      </c>
      <c r="I16" s="267" t="s">
        <v>660</v>
      </c>
      <c r="J16" s="298">
        <v>5700</v>
      </c>
      <c r="K16" s="298">
        <v>4790</v>
      </c>
      <c r="L16" s="179">
        <f t="shared" si="0"/>
        <v>910</v>
      </c>
      <c r="M16" s="90"/>
    </row>
    <row r="17" spans="2:13" s="89" customFormat="1" ht="24.95" customHeight="1" x14ac:dyDescent="0.25">
      <c r="B17" s="299">
        <v>2745</v>
      </c>
      <c r="C17" s="294">
        <v>44470</v>
      </c>
      <c r="D17" s="297">
        <v>0.59652777777777777</v>
      </c>
      <c r="E17" s="297">
        <v>0.60902777777777783</v>
      </c>
      <c r="F17" s="267" t="s">
        <v>671</v>
      </c>
      <c r="G17" s="267" t="s">
        <v>658</v>
      </c>
      <c r="H17" s="267" t="s">
        <v>650</v>
      </c>
      <c r="I17" s="267" t="s">
        <v>672</v>
      </c>
      <c r="J17" s="298">
        <v>5110</v>
      </c>
      <c r="K17" s="298">
        <v>4160</v>
      </c>
      <c r="L17" s="179">
        <f t="shared" si="0"/>
        <v>950</v>
      </c>
      <c r="M17" s="90"/>
    </row>
    <row r="18" spans="2:13" s="89" customFormat="1" ht="24.95" customHeight="1" x14ac:dyDescent="0.25">
      <c r="B18" s="299">
        <v>2748</v>
      </c>
      <c r="C18" s="294">
        <v>44470</v>
      </c>
      <c r="D18" s="297">
        <v>0.66111111111111109</v>
      </c>
      <c r="E18" s="297">
        <v>0.66736111111111107</v>
      </c>
      <c r="F18" s="267" t="s">
        <v>653</v>
      </c>
      <c r="G18" s="267" t="s">
        <v>658</v>
      </c>
      <c r="H18" s="267" t="s">
        <v>650</v>
      </c>
      <c r="I18" s="267" t="s">
        <v>655</v>
      </c>
      <c r="J18" s="298">
        <v>12130</v>
      </c>
      <c r="K18" s="298">
        <v>7830</v>
      </c>
      <c r="L18" s="179">
        <f t="shared" si="0"/>
        <v>4300</v>
      </c>
      <c r="M18" s="90"/>
    </row>
    <row r="19" spans="2:13" s="89" customFormat="1" ht="24.95" customHeight="1" x14ac:dyDescent="0.25">
      <c r="B19" s="299">
        <v>2755</v>
      </c>
      <c r="C19" s="294">
        <v>44470</v>
      </c>
      <c r="D19" s="297">
        <v>0.67986111111111114</v>
      </c>
      <c r="E19" s="297">
        <v>0.69930555555555562</v>
      </c>
      <c r="F19" s="267" t="s">
        <v>671</v>
      </c>
      <c r="G19" s="267" t="s">
        <v>658</v>
      </c>
      <c r="H19" s="267" t="s">
        <v>650</v>
      </c>
      <c r="I19" s="267" t="s">
        <v>672</v>
      </c>
      <c r="J19" s="298">
        <v>4850</v>
      </c>
      <c r="K19" s="298">
        <v>4100</v>
      </c>
      <c r="L19" s="179">
        <f t="shared" si="0"/>
        <v>750</v>
      </c>
      <c r="M19" s="90"/>
    </row>
    <row r="20" spans="2:13" s="89" customFormat="1" ht="24.95" customHeight="1" x14ac:dyDescent="0.25">
      <c r="B20" s="299">
        <v>2750</v>
      </c>
      <c r="C20" s="294">
        <v>44470</v>
      </c>
      <c r="D20" s="297">
        <v>0.70347222222222217</v>
      </c>
      <c r="E20" s="297">
        <v>0.70972222222222225</v>
      </c>
      <c r="F20" s="267" t="s">
        <v>653</v>
      </c>
      <c r="G20" s="267" t="s">
        <v>658</v>
      </c>
      <c r="H20" s="267" t="s">
        <v>650</v>
      </c>
      <c r="I20" s="267" t="s">
        <v>655</v>
      </c>
      <c r="J20" s="298">
        <v>11470</v>
      </c>
      <c r="K20" s="298">
        <v>7840</v>
      </c>
      <c r="L20" s="179">
        <f t="shared" si="0"/>
        <v>3630</v>
      </c>
      <c r="M20" s="90"/>
    </row>
    <row r="21" spans="2:13" s="89" customFormat="1" ht="24.95" customHeight="1" x14ac:dyDescent="0.25">
      <c r="B21" s="299">
        <v>2751</v>
      </c>
      <c r="C21" s="294">
        <v>44470</v>
      </c>
      <c r="D21" s="297">
        <v>0.76111111111111107</v>
      </c>
      <c r="E21" s="297">
        <v>0.7680555555555556</v>
      </c>
      <c r="F21" s="267" t="s">
        <v>653</v>
      </c>
      <c r="G21" s="267" t="s">
        <v>658</v>
      </c>
      <c r="H21" s="267" t="s">
        <v>650</v>
      </c>
      <c r="I21" s="267" t="s">
        <v>655</v>
      </c>
      <c r="J21" s="298">
        <v>9520</v>
      </c>
      <c r="K21" s="298">
        <v>7740</v>
      </c>
      <c r="L21" s="179">
        <f t="shared" si="0"/>
        <v>1780</v>
      </c>
      <c r="M21" s="90"/>
    </row>
    <row r="22" spans="2:13" s="89" customFormat="1" ht="24.95" customHeight="1" x14ac:dyDescent="0.25">
      <c r="B22" s="299">
        <v>2756</v>
      </c>
      <c r="C22" s="294">
        <v>44470</v>
      </c>
      <c r="D22" s="297">
        <v>0.83750000000000002</v>
      </c>
      <c r="E22" s="297">
        <v>0.84444444444444444</v>
      </c>
      <c r="F22" s="267" t="s">
        <v>653</v>
      </c>
      <c r="G22" s="267" t="s">
        <v>654</v>
      </c>
      <c r="H22" s="267" t="s">
        <v>650</v>
      </c>
      <c r="I22" s="267" t="s">
        <v>655</v>
      </c>
      <c r="J22" s="298">
        <v>10810</v>
      </c>
      <c r="K22" s="298">
        <v>7740</v>
      </c>
      <c r="L22" s="179">
        <f t="shared" si="0"/>
        <v>3070</v>
      </c>
      <c r="M22" s="90"/>
    </row>
    <row r="23" spans="2:13" s="89" customFormat="1" ht="24.95" customHeight="1" x14ac:dyDescent="0.25">
      <c r="B23" s="293" t="s">
        <v>673</v>
      </c>
      <c r="C23" s="294">
        <v>44470</v>
      </c>
      <c r="D23" s="230">
        <v>0.38263888888888892</v>
      </c>
      <c r="E23" s="230">
        <v>0.3923611111111111</v>
      </c>
      <c r="F23" s="230" t="s">
        <v>674</v>
      </c>
      <c r="G23" s="267" t="s">
        <v>675</v>
      </c>
      <c r="H23" s="267" t="s">
        <v>676</v>
      </c>
      <c r="I23" s="230" t="s">
        <v>677</v>
      </c>
      <c r="J23" s="295">
        <v>17980</v>
      </c>
      <c r="K23" s="295">
        <v>12600</v>
      </c>
      <c r="L23" s="179">
        <f>J23-K23</f>
        <v>5380</v>
      </c>
      <c r="M23" s="90"/>
    </row>
    <row r="24" spans="2:13" s="89" customFormat="1" ht="24.95" customHeight="1" x14ac:dyDescent="0.25">
      <c r="B24" s="293" t="s">
        <v>678</v>
      </c>
      <c r="C24" s="294">
        <v>44470</v>
      </c>
      <c r="D24" s="230">
        <v>0.44930555555555557</v>
      </c>
      <c r="E24" s="230">
        <v>0.4548611111111111</v>
      </c>
      <c r="F24" s="230" t="s">
        <v>674</v>
      </c>
      <c r="G24" s="267" t="s">
        <v>675</v>
      </c>
      <c r="H24" s="267" t="s">
        <v>676</v>
      </c>
      <c r="I24" s="230" t="s">
        <v>677</v>
      </c>
      <c r="J24" s="295">
        <v>20030</v>
      </c>
      <c r="K24" s="295">
        <v>12580</v>
      </c>
      <c r="L24" s="179">
        <f t="shared" ref="L24:L26" si="1">J24-K24</f>
        <v>7450</v>
      </c>
      <c r="M24" s="90"/>
    </row>
    <row r="25" spans="2:13" s="89" customFormat="1" ht="24.95" customHeight="1" x14ac:dyDescent="0.25">
      <c r="B25" s="293" t="s">
        <v>679</v>
      </c>
      <c r="C25" s="294">
        <v>44470</v>
      </c>
      <c r="D25" s="230">
        <v>0.63402777777777775</v>
      </c>
      <c r="E25" s="230">
        <v>0.64097222222222217</v>
      </c>
      <c r="F25" s="230" t="s">
        <v>674</v>
      </c>
      <c r="G25" s="267" t="s">
        <v>675</v>
      </c>
      <c r="H25" s="267" t="s">
        <v>676</v>
      </c>
      <c r="I25" s="230" t="s">
        <v>677</v>
      </c>
      <c r="J25" s="295">
        <v>20450</v>
      </c>
      <c r="K25" s="295">
        <v>12580</v>
      </c>
      <c r="L25" s="179">
        <f t="shared" si="1"/>
        <v>7870</v>
      </c>
      <c r="M25" s="90"/>
    </row>
    <row r="26" spans="2:13" s="89" customFormat="1" ht="24.95" customHeight="1" x14ac:dyDescent="0.25">
      <c r="B26" s="293" t="s">
        <v>680</v>
      </c>
      <c r="C26" s="294">
        <v>44471</v>
      </c>
      <c r="D26" s="230">
        <v>0.46666666666666662</v>
      </c>
      <c r="E26" s="230">
        <v>0.47291666666666665</v>
      </c>
      <c r="F26" s="230" t="s">
        <v>674</v>
      </c>
      <c r="G26" s="267" t="s">
        <v>675</v>
      </c>
      <c r="H26" s="267" t="s">
        <v>676</v>
      </c>
      <c r="I26" s="230" t="s">
        <v>677</v>
      </c>
      <c r="J26" s="295">
        <v>26340</v>
      </c>
      <c r="K26" s="295">
        <v>12670</v>
      </c>
      <c r="L26" s="179">
        <f t="shared" si="1"/>
        <v>13670</v>
      </c>
      <c r="M26" s="90"/>
    </row>
    <row r="27" spans="2:13" s="89" customFormat="1" ht="24.95" customHeight="1" x14ac:dyDescent="0.25">
      <c r="B27" s="299">
        <v>2765</v>
      </c>
      <c r="C27" s="294">
        <v>44471</v>
      </c>
      <c r="D27" s="297">
        <v>0.50486111111111109</v>
      </c>
      <c r="E27" s="297">
        <v>0.5180555555555556</v>
      </c>
      <c r="F27" s="267" t="s">
        <v>681</v>
      </c>
      <c r="G27" s="267" t="s">
        <v>658</v>
      </c>
      <c r="H27" s="267" t="s">
        <v>650</v>
      </c>
      <c r="I27" s="267" t="s">
        <v>516</v>
      </c>
      <c r="J27" s="298">
        <v>11450</v>
      </c>
      <c r="K27" s="298">
        <v>10660</v>
      </c>
      <c r="L27" s="179">
        <f t="shared" si="0"/>
        <v>790</v>
      </c>
      <c r="M27" s="90"/>
    </row>
    <row r="28" spans="2:13" s="89" customFormat="1" ht="24.95" customHeight="1" x14ac:dyDescent="0.25">
      <c r="B28" s="293" t="s">
        <v>682</v>
      </c>
      <c r="C28" s="294">
        <v>44473</v>
      </c>
      <c r="D28" s="230">
        <v>0.45416666666666666</v>
      </c>
      <c r="E28" s="230">
        <v>0.46180555555555558</v>
      </c>
      <c r="F28" s="230" t="s">
        <v>674</v>
      </c>
      <c r="G28" s="267" t="s">
        <v>675</v>
      </c>
      <c r="H28" s="267" t="s">
        <v>676</v>
      </c>
      <c r="I28" s="230" t="s">
        <v>677</v>
      </c>
      <c r="J28" s="295">
        <v>26140</v>
      </c>
      <c r="K28" s="295">
        <v>12630</v>
      </c>
      <c r="L28" s="179">
        <f t="shared" si="0"/>
        <v>13510</v>
      </c>
      <c r="M28" s="90"/>
    </row>
    <row r="29" spans="2:13" s="89" customFormat="1" ht="24.95" customHeight="1" x14ac:dyDescent="0.25">
      <c r="B29" s="293" t="s">
        <v>683</v>
      </c>
      <c r="C29" s="294">
        <v>44473</v>
      </c>
      <c r="D29" s="230">
        <v>0.59583333333333333</v>
      </c>
      <c r="E29" s="230">
        <v>0.6020833333333333</v>
      </c>
      <c r="F29" s="230" t="s">
        <v>674</v>
      </c>
      <c r="G29" s="267" t="s">
        <v>675</v>
      </c>
      <c r="H29" s="267" t="s">
        <v>676</v>
      </c>
      <c r="I29" s="230" t="s">
        <v>677</v>
      </c>
      <c r="J29" s="295">
        <v>25930</v>
      </c>
      <c r="K29" s="295">
        <v>12710</v>
      </c>
      <c r="L29" s="179">
        <f t="shared" si="0"/>
        <v>13220</v>
      </c>
      <c r="M29" s="90"/>
    </row>
    <row r="30" spans="2:13" s="89" customFormat="1" ht="24.95" customHeight="1" x14ac:dyDescent="0.25">
      <c r="B30" s="299">
        <v>2778</v>
      </c>
      <c r="C30" s="294">
        <v>44473</v>
      </c>
      <c r="D30" s="297">
        <v>0.3888888888888889</v>
      </c>
      <c r="E30" s="297">
        <v>0.39583333333333331</v>
      </c>
      <c r="F30" s="267" t="s">
        <v>668</v>
      </c>
      <c r="G30" s="267" t="s">
        <v>654</v>
      </c>
      <c r="H30" s="267" t="s">
        <v>650</v>
      </c>
      <c r="I30" s="267" t="s">
        <v>669</v>
      </c>
      <c r="J30" s="298">
        <v>10630</v>
      </c>
      <c r="K30" s="298">
        <v>8900</v>
      </c>
      <c r="L30" s="179">
        <f t="shared" si="0"/>
        <v>1730</v>
      </c>
      <c r="M30" s="90"/>
    </row>
    <row r="31" spans="2:13" s="89" customFormat="1" ht="24.95" customHeight="1" x14ac:dyDescent="0.25">
      <c r="B31" s="299">
        <v>2797</v>
      </c>
      <c r="C31" s="294">
        <v>44474</v>
      </c>
      <c r="D31" s="297">
        <v>0.34166666666666662</v>
      </c>
      <c r="E31" s="297">
        <v>0.34791666666666665</v>
      </c>
      <c r="F31" s="267" t="s">
        <v>684</v>
      </c>
      <c r="G31" s="267" t="s">
        <v>685</v>
      </c>
      <c r="H31" s="267" t="s">
        <v>659</v>
      </c>
      <c r="I31" s="267" t="s">
        <v>686</v>
      </c>
      <c r="J31" s="298">
        <v>8470</v>
      </c>
      <c r="K31" s="298">
        <v>7380</v>
      </c>
      <c r="L31" s="179">
        <f t="shared" si="0"/>
        <v>1090</v>
      </c>
      <c r="M31" s="90"/>
    </row>
    <row r="32" spans="2:13" s="89" customFormat="1" ht="24.95" customHeight="1" x14ac:dyDescent="0.25">
      <c r="B32" s="299">
        <v>2798</v>
      </c>
      <c r="C32" s="294">
        <v>44474</v>
      </c>
      <c r="D32" s="297">
        <v>0.3743055555555555</v>
      </c>
      <c r="E32" s="297">
        <v>0.38611111111111113</v>
      </c>
      <c r="F32" s="267" t="s">
        <v>668</v>
      </c>
      <c r="G32" s="267" t="s">
        <v>649</v>
      </c>
      <c r="H32" s="267" t="s">
        <v>650</v>
      </c>
      <c r="I32" s="267" t="s">
        <v>669</v>
      </c>
      <c r="J32" s="298">
        <v>11540</v>
      </c>
      <c r="K32" s="298">
        <v>8980</v>
      </c>
      <c r="L32" s="179">
        <f t="shared" si="0"/>
        <v>2560</v>
      </c>
      <c r="M32" s="90"/>
    </row>
    <row r="33" spans="2:13" s="89" customFormat="1" ht="24.95" customHeight="1" x14ac:dyDescent="0.25">
      <c r="B33" s="299">
        <v>2799</v>
      </c>
      <c r="C33" s="294">
        <v>44474</v>
      </c>
      <c r="D33" s="297">
        <v>0.42708333333333331</v>
      </c>
      <c r="E33" s="297">
        <v>0.4375</v>
      </c>
      <c r="F33" s="267" t="s">
        <v>657</v>
      </c>
      <c r="G33" s="267" t="s">
        <v>649</v>
      </c>
      <c r="H33" s="267" t="s">
        <v>659</v>
      </c>
      <c r="I33" s="267" t="s">
        <v>660</v>
      </c>
      <c r="J33" s="298">
        <v>5140</v>
      </c>
      <c r="K33" s="298">
        <v>4760</v>
      </c>
      <c r="L33" s="179">
        <f t="shared" si="0"/>
        <v>380</v>
      </c>
      <c r="M33" s="90"/>
    </row>
    <row r="34" spans="2:13" s="89" customFormat="1" ht="24.95" customHeight="1" x14ac:dyDescent="0.25">
      <c r="B34" s="299">
        <v>2803</v>
      </c>
      <c r="C34" s="294">
        <v>44474</v>
      </c>
      <c r="D34" s="297">
        <v>0.46249999999999997</v>
      </c>
      <c r="E34" s="297">
        <v>0.49583333333333335</v>
      </c>
      <c r="F34" s="267" t="s">
        <v>687</v>
      </c>
      <c r="G34" s="267" t="s">
        <v>658</v>
      </c>
      <c r="H34" s="267" t="s">
        <v>650</v>
      </c>
      <c r="I34" s="267" t="s">
        <v>688</v>
      </c>
      <c r="J34" s="298">
        <v>4830</v>
      </c>
      <c r="K34" s="298">
        <v>4140</v>
      </c>
      <c r="L34" s="179">
        <f t="shared" si="0"/>
        <v>690</v>
      </c>
      <c r="M34" s="90"/>
    </row>
    <row r="35" spans="2:13" s="89" customFormat="1" ht="24.95" customHeight="1" x14ac:dyDescent="0.25">
      <c r="B35" s="299">
        <v>2804</v>
      </c>
      <c r="C35" s="294">
        <v>44474</v>
      </c>
      <c r="D35" s="297">
        <v>0.5229166666666667</v>
      </c>
      <c r="E35" s="297">
        <v>0.53888888888888886</v>
      </c>
      <c r="F35" s="267" t="s">
        <v>668</v>
      </c>
      <c r="G35" s="267" t="s">
        <v>649</v>
      </c>
      <c r="H35" s="267" t="s">
        <v>650</v>
      </c>
      <c r="I35" s="267" t="s">
        <v>669</v>
      </c>
      <c r="J35" s="298">
        <v>9830</v>
      </c>
      <c r="K35" s="298">
        <v>8880</v>
      </c>
      <c r="L35" s="179">
        <f t="shared" si="0"/>
        <v>950</v>
      </c>
      <c r="M35" s="90"/>
    </row>
    <row r="36" spans="2:13" s="89" customFormat="1" ht="24.95" customHeight="1" x14ac:dyDescent="0.25">
      <c r="B36" s="299">
        <v>2809</v>
      </c>
      <c r="C36" s="294">
        <v>44474</v>
      </c>
      <c r="D36" s="297">
        <v>0.6166666666666667</v>
      </c>
      <c r="E36" s="297">
        <v>0.62361111111111112</v>
      </c>
      <c r="F36" s="267" t="s">
        <v>689</v>
      </c>
      <c r="G36" s="267" t="s">
        <v>649</v>
      </c>
      <c r="H36" s="267" t="s">
        <v>659</v>
      </c>
      <c r="I36" s="267" t="s">
        <v>690</v>
      </c>
      <c r="J36" s="298">
        <v>9750</v>
      </c>
      <c r="K36" s="298">
        <v>7940</v>
      </c>
      <c r="L36" s="179">
        <f t="shared" si="0"/>
        <v>1810</v>
      </c>
      <c r="M36" s="90"/>
    </row>
    <row r="37" spans="2:13" s="89" customFormat="1" ht="24.95" customHeight="1" x14ac:dyDescent="0.25">
      <c r="B37" s="299">
        <v>2810</v>
      </c>
      <c r="C37" s="294">
        <v>44474</v>
      </c>
      <c r="D37" s="297">
        <v>0.62430555555555556</v>
      </c>
      <c r="E37" s="297">
        <v>0.64097222222222217</v>
      </c>
      <c r="F37" s="267" t="s">
        <v>668</v>
      </c>
      <c r="G37" s="267" t="s">
        <v>649</v>
      </c>
      <c r="H37" s="267" t="s">
        <v>650</v>
      </c>
      <c r="I37" s="267" t="s">
        <v>669</v>
      </c>
      <c r="J37" s="298">
        <v>9780</v>
      </c>
      <c r="K37" s="298">
        <v>8950</v>
      </c>
      <c r="L37" s="179">
        <f t="shared" si="0"/>
        <v>830</v>
      </c>
      <c r="M37" s="90"/>
    </row>
    <row r="38" spans="2:13" s="89" customFormat="1" ht="24.95" customHeight="1" x14ac:dyDescent="0.25">
      <c r="B38" s="299">
        <v>2811</v>
      </c>
      <c r="C38" s="294">
        <v>44474</v>
      </c>
      <c r="D38" s="297">
        <v>0.62569444444444444</v>
      </c>
      <c r="E38" s="297">
        <v>0.66111111111111109</v>
      </c>
      <c r="F38" s="267" t="s">
        <v>687</v>
      </c>
      <c r="G38" s="267" t="s">
        <v>654</v>
      </c>
      <c r="H38" s="267" t="s">
        <v>650</v>
      </c>
      <c r="I38" s="267" t="s">
        <v>688</v>
      </c>
      <c r="J38" s="298">
        <v>4740</v>
      </c>
      <c r="K38" s="298">
        <v>4130</v>
      </c>
      <c r="L38" s="179">
        <f t="shared" si="0"/>
        <v>610</v>
      </c>
      <c r="M38" s="90"/>
    </row>
    <row r="39" spans="2:13" s="89" customFormat="1" ht="24.95" customHeight="1" x14ac:dyDescent="0.25">
      <c r="B39" s="293" t="s">
        <v>691</v>
      </c>
      <c r="C39" s="294">
        <v>44474</v>
      </c>
      <c r="D39" s="230">
        <v>0.44166666666666665</v>
      </c>
      <c r="E39" s="230">
        <v>0.44930555555555557</v>
      </c>
      <c r="F39" s="230" t="s">
        <v>674</v>
      </c>
      <c r="G39" s="267" t="s">
        <v>675</v>
      </c>
      <c r="H39" s="267" t="s">
        <v>676</v>
      </c>
      <c r="I39" s="230" t="s">
        <v>677</v>
      </c>
      <c r="J39" s="295">
        <v>39320</v>
      </c>
      <c r="K39" s="295">
        <v>12600</v>
      </c>
      <c r="L39" s="179">
        <f t="shared" si="0"/>
        <v>26720</v>
      </c>
      <c r="M39" s="90"/>
    </row>
    <row r="40" spans="2:13" s="89" customFormat="1" ht="24.95" customHeight="1" x14ac:dyDescent="0.25">
      <c r="B40" s="293" t="s">
        <v>692</v>
      </c>
      <c r="C40" s="294">
        <v>44474</v>
      </c>
      <c r="D40" s="230">
        <v>0.67569444444444438</v>
      </c>
      <c r="E40" s="230">
        <v>0.68194444444444446</v>
      </c>
      <c r="F40" s="230" t="s">
        <v>674</v>
      </c>
      <c r="G40" s="267" t="s">
        <v>675</v>
      </c>
      <c r="H40" s="267" t="s">
        <v>676</v>
      </c>
      <c r="I40" s="230" t="s">
        <v>677</v>
      </c>
      <c r="J40" s="295">
        <v>24650</v>
      </c>
      <c r="K40" s="295">
        <v>12580</v>
      </c>
      <c r="L40" s="179">
        <f t="shared" si="0"/>
        <v>12070</v>
      </c>
      <c r="M40" s="90"/>
    </row>
    <row r="41" spans="2:13" s="89" customFormat="1" ht="24.95" customHeight="1" x14ac:dyDescent="0.25">
      <c r="B41" s="299">
        <v>2830</v>
      </c>
      <c r="C41" s="294">
        <v>44475</v>
      </c>
      <c r="D41" s="297">
        <v>0.62222222222222223</v>
      </c>
      <c r="E41" s="297">
        <v>0.63958333333333328</v>
      </c>
      <c r="F41" s="267" t="s">
        <v>693</v>
      </c>
      <c r="G41" s="267" t="s">
        <v>649</v>
      </c>
      <c r="H41" s="267" t="s">
        <v>650</v>
      </c>
      <c r="I41" s="267" t="s">
        <v>672</v>
      </c>
      <c r="J41" s="298">
        <v>10240</v>
      </c>
      <c r="K41" s="298">
        <v>7650</v>
      </c>
      <c r="L41" s="179">
        <f t="shared" si="0"/>
        <v>2590</v>
      </c>
      <c r="M41" s="90"/>
    </row>
    <row r="42" spans="2:13" s="89" customFormat="1" ht="24.95" customHeight="1" x14ac:dyDescent="0.25">
      <c r="B42" s="299">
        <v>2836</v>
      </c>
      <c r="C42" s="294">
        <v>44476</v>
      </c>
      <c r="D42" s="297">
        <v>0.34791666666666665</v>
      </c>
      <c r="E42" s="297">
        <v>0.35902777777777778</v>
      </c>
      <c r="F42" s="267" t="s">
        <v>657</v>
      </c>
      <c r="G42" s="267" t="s">
        <v>658</v>
      </c>
      <c r="H42" s="267" t="s">
        <v>659</v>
      </c>
      <c r="I42" s="267" t="s">
        <v>660</v>
      </c>
      <c r="J42" s="298">
        <v>5210</v>
      </c>
      <c r="K42" s="298">
        <v>4880</v>
      </c>
      <c r="L42" s="179">
        <f t="shared" si="0"/>
        <v>330</v>
      </c>
      <c r="M42" s="90"/>
    </row>
    <row r="43" spans="2:13" s="89" customFormat="1" ht="24.95" customHeight="1" x14ac:dyDescent="0.25">
      <c r="B43" s="299">
        <v>2840</v>
      </c>
      <c r="C43" s="294">
        <v>44476</v>
      </c>
      <c r="D43" s="297">
        <v>0.37847222222222227</v>
      </c>
      <c r="E43" s="297">
        <v>0.4236111111111111</v>
      </c>
      <c r="F43" s="267" t="s">
        <v>694</v>
      </c>
      <c r="G43" s="267" t="s">
        <v>658</v>
      </c>
      <c r="H43" s="267" t="s">
        <v>650</v>
      </c>
      <c r="I43" s="267" t="s">
        <v>695</v>
      </c>
      <c r="J43" s="298">
        <v>5600</v>
      </c>
      <c r="K43" s="298">
        <v>3410</v>
      </c>
      <c r="L43" s="179">
        <f t="shared" si="0"/>
        <v>2190</v>
      </c>
      <c r="M43" s="90"/>
    </row>
    <row r="44" spans="2:13" s="89" customFormat="1" ht="24.95" customHeight="1" x14ac:dyDescent="0.25">
      <c r="B44" s="299">
        <v>2837</v>
      </c>
      <c r="C44" s="294">
        <v>44476</v>
      </c>
      <c r="D44" s="297">
        <v>0.39513888888888887</v>
      </c>
      <c r="E44" s="297">
        <v>0.40902777777777777</v>
      </c>
      <c r="F44" s="267" t="s">
        <v>668</v>
      </c>
      <c r="G44" s="267" t="s">
        <v>649</v>
      </c>
      <c r="H44" s="267" t="s">
        <v>650</v>
      </c>
      <c r="I44" s="267" t="s">
        <v>669</v>
      </c>
      <c r="J44" s="298">
        <v>11310</v>
      </c>
      <c r="K44" s="298">
        <v>8910</v>
      </c>
      <c r="L44" s="179">
        <f t="shared" si="0"/>
        <v>2400</v>
      </c>
      <c r="M44" s="90"/>
    </row>
    <row r="45" spans="2:13" s="89" customFormat="1" ht="24.95" customHeight="1" x14ac:dyDescent="0.25">
      <c r="B45" s="299">
        <v>2838</v>
      </c>
      <c r="C45" s="294">
        <v>44476</v>
      </c>
      <c r="D45" s="297">
        <v>0.40625</v>
      </c>
      <c r="E45" s="297">
        <v>0.4145833333333333</v>
      </c>
      <c r="F45" s="267" t="s">
        <v>696</v>
      </c>
      <c r="G45" s="267" t="s">
        <v>649</v>
      </c>
      <c r="H45" s="267" t="s">
        <v>650</v>
      </c>
      <c r="I45" s="267" t="s">
        <v>697</v>
      </c>
      <c r="J45" s="298">
        <v>9450</v>
      </c>
      <c r="K45" s="298">
        <v>8330</v>
      </c>
      <c r="L45" s="179">
        <f t="shared" si="0"/>
        <v>1120</v>
      </c>
      <c r="M45" s="90"/>
    </row>
    <row r="46" spans="2:13" s="89" customFormat="1" ht="24.95" customHeight="1" x14ac:dyDescent="0.25">
      <c r="B46" s="299">
        <v>2839</v>
      </c>
      <c r="C46" s="294">
        <v>44476</v>
      </c>
      <c r="D46" s="297">
        <v>0.4069444444444445</v>
      </c>
      <c r="E46" s="297">
        <v>0.41736111111111113</v>
      </c>
      <c r="F46" s="267" t="s">
        <v>657</v>
      </c>
      <c r="G46" s="267" t="s">
        <v>658</v>
      </c>
      <c r="H46" s="267" t="s">
        <v>659</v>
      </c>
      <c r="I46" s="267" t="s">
        <v>660</v>
      </c>
      <c r="J46" s="298">
        <v>5460</v>
      </c>
      <c r="K46" s="298">
        <v>4880</v>
      </c>
      <c r="L46" s="179">
        <f t="shared" si="0"/>
        <v>580</v>
      </c>
      <c r="M46" s="90"/>
    </row>
    <row r="47" spans="2:13" s="89" customFormat="1" ht="24.95" customHeight="1" x14ac:dyDescent="0.25">
      <c r="B47" s="299">
        <v>2841</v>
      </c>
      <c r="C47" s="294">
        <v>44476</v>
      </c>
      <c r="D47" s="297">
        <v>0.43402777777777773</v>
      </c>
      <c r="E47" s="297">
        <v>0.4381944444444445</v>
      </c>
      <c r="F47" s="267" t="s">
        <v>698</v>
      </c>
      <c r="G47" s="267" t="s">
        <v>649</v>
      </c>
      <c r="H47" s="267" t="s">
        <v>659</v>
      </c>
      <c r="I47" s="267" t="s">
        <v>699</v>
      </c>
      <c r="J47" s="298">
        <v>2210</v>
      </c>
      <c r="K47" s="298">
        <v>2010</v>
      </c>
      <c r="L47" s="179">
        <f t="shared" si="0"/>
        <v>200</v>
      </c>
      <c r="M47" s="90"/>
    </row>
    <row r="48" spans="2:13" s="89" customFormat="1" ht="24.95" customHeight="1" x14ac:dyDescent="0.25">
      <c r="B48" s="299">
        <v>2848</v>
      </c>
      <c r="C48" s="294">
        <v>44476</v>
      </c>
      <c r="D48" s="297">
        <v>0.57986111111111105</v>
      </c>
      <c r="E48" s="297">
        <v>0.59930555555555554</v>
      </c>
      <c r="F48" s="267" t="s">
        <v>657</v>
      </c>
      <c r="G48" s="267" t="s">
        <v>658</v>
      </c>
      <c r="H48" s="267" t="s">
        <v>659</v>
      </c>
      <c r="I48" s="267" t="s">
        <v>660</v>
      </c>
      <c r="J48" s="298">
        <v>5230</v>
      </c>
      <c r="K48" s="298">
        <v>4730</v>
      </c>
      <c r="L48" s="179">
        <f t="shared" si="0"/>
        <v>500</v>
      </c>
      <c r="M48" s="90"/>
    </row>
    <row r="49" spans="2:13" s="89" customFormat="1" ht="24.95" customHeight="1" x14ac:dyDescent="0.25">
      <c r="B49" s="299">
        <v>2850</v>
      </c>
      <c r="C49" s="294">
        <v>44476</v>
      </c>
      <c r="D49" s="297">
        <v>0.61458333333333337</v>
      </c>
      <c r="E49" s="297">
        <v>0.67291666666666661</v>
      </c>
      <c r="F49" s="267" t="s">
        <v>694</v>
      </c>
      <c r="G49" s="267" t="s">
        <v>658</v>
      </c>
      <c r="H49" s="267" t="s">
        <v>650</v>
      </c>
      <c r="I49" s="267" t="s">
        <v>695</v>
      </c>
      <c r="J49" s="298">
        <v>5110</v>
      </c>
      <c r="K49" s="298">
        <v>3400</v>
      </c>
      <c r="L49" s="179">
        <f t="shared" si="0"/>
        <v>1710</v>
      </c>
      <c r="M49" s="90"/>
    </row>
    <row r="50" spans="2:13" s="89" customFormat="1" ht="24.95" customHeight="1" x14ac:dyDescent="0.25">
      <c r="B50" s="299">
        <v>2855</v>
      </c>
      <c r="C50" s="294">
        <v>44477</v>
      </c>
      <c r="D50" s="297">
        <v>0.37222222222222223</v>
      </c>
      <c r="E50" s="297">
        <v>0.38472222222222219</v>
      </c>
      <c r="F50" s="267" t="s">
        <v>657</v>
      </c>
      <c r="G50" s="267" t="s">
        <v>658</v>
      </c>
      <c r="H50" s="267" t="s">
        <v>659</v>
      </c>
      <c r="I50" s="267" t="s">
        <v>660</v>
      </c>
      <c r="J50" s="298">
        <v>5350</v>
      </c>
      <c r="K50" s="298">
        <v>4800</v>
      </c>
      <c r="L50" s="179">
        <f t="shared" si="0"/>
        <v>550</v>
      </c>
      <c r="M50" s="90"/>
    </row>
    <row r="51" spans="2:13" s="89" customFormat="1" ht="24.95" customHeight="1" x14ac:dyDescent="0.25">
      <c r="B51" s="299">
        <v>2857</v>
      </c>
      <c r="C51" s="294">
        <v>44477</v>
      </c>
      <c r="D51" s="297">
        <v>0.41319444444444442</v>
      </c>
      <c r="E51" s="297">
        <v>0.42708333333333331</v>
      </c>
      <c r="F51" s="267" t="s">
        <v>670</v>
      </c>
      <c r="G51" s="267" t="s">
        <v>658</v>
      </c>
      <c r="H51" s="267" t="s">
        <v>650</v>
      </c>
      <c r="I51" s="267" t="s">
        <v>660</v>
      </c>
      <c r="J51" s="298">
        <v>2750</v>
      </c>
      <c r="K51" s="298">
        <v>2210</v>
      </c>
      <c r="L51" s="179">
        <f t="shared" si="0"/>
        <v>540</v>
      </c>
      <c r="M51" s="90"/>
    </row>
    <row r="52" spans="2:13" s="89" customFormat="1" ht="24.95" customHeight="1" x14ac:dyDescent="0.25">
      <c r="B52" s="299">
        <v>2858</v>
      </c>
      <c r="C52" s="294">
        <v>44477</v>
      </c>
      <c r="D52" s="297">
        <v>0.42777777777777781</v>
      </c>
      <c r="E52" s="297">
        <v>0.44861111111111113</v>
      </c>
      <c r="F52" s="267" t="s">
        <v>657</v>
      </c>
      <c r="G52" s="267" t="s">
        <v>658</v>
      </c>
      <c r="H52" s="267" t="s">
        <v>659</v>
      </c>
      <c r="I52" s="267" t="s">
        <v>660</v>
      </c>
      <c r="J52" s="298">
        <v>5100</v>
      </c>
      <c r="K52" s="298">
        <v>4800</v>
      </c>
      <c r="L52" s="179">
        <f t="shared" si="0"/>
        <v>300</v>
      </c>
      <c r="M52" s="90"/>
    </row>
    <row r="53" spans="2:13" s="89" customFormat="1" ht="24.95" customHeight="1" x14ac:dyDescent="0.25">
      <c r="B53" s="299">
        <v>2862</v>
      </c>
      <c r="C53" s="294">
        <v>44477</v>
      </c>
      <c r="D53" s="297">
        <v>0.61875000000000002</v>
      </c>
      <c r="E53" s="297">
        <v>0.63124999999999998</v>
      </c>
      <c r="F53" s="267" t="s">
        <v>657</v>
      </c>
      <c r="G53" s="267" t="s">
        <v>649</v>
      </c>
      <c r="H53" s="267" t="s">
        <v>659</v>
      </c>
      <c r="I53" s="267" t="s">
        <v>660</v>
      </c>
      <c r="J53" s="298">
        <v>5870</v>
      </c>
      <c r="K53" s="298">
        <v>4860</v>
      </c>
      <c r="L53" s="179">
        <f t="shared" si="0"/>
        <v>1010</v>
      </c>
      <c r="M53" s="90"/>
    </row>
    <row r="54" spans="2:13" s="89" customFormat="1" ht="24.95" customHeight="1" x14ac:dyDescent="0.25">
      <c r="B54" s="299">
        <v>2865</v>
      </c>
      <c r="C54" s="294">
        <v>44477</v>
      </c>
      <c r="D54" s="297">
        <v>0.62777777777777777</v>
      </c>
      <c r="E54" s="297">
        <v>0.65763888888888888</v>
      </c>
      <c r="F54" s="267" t="s">
        <v>665</v>
      </c>
      <c r="G54" s="267" t="s">
        <v>658</v>
      </c>
      <c r="H54" s="267" t="s">
        <v>650</v>
      </c>
      <c r="I54" s="267" t="s">
        <v>524</v>
      </c>
      <c r="J54" s="298">
        <v>5410</v>
      </c>
      <c r="K54" s="298">
        <v>4570</v>
      </c>
      <c r="L54" s="179">
        <f t="shared" si="0"/>
        <v>840</v>
      </c>
      <c r="M54" s="90"/>
    </row>
    <row r="55" spans="2:13" s="89" customFormat="1" ht="24.95" customHeight="1" x14ac:dyDescent="0.25">
      <c r="B55" s="299">
        <v>2866</v>
      </c>
      <c r="C55" s="294">
        <v>44477</v>
      </c>
      <c r="D55" s="297">
        <v>0.65486111111111112</v>
      </c>
      <c r="E55" s="297">
        <v>0.6694444444444444</v>
      </c>
      <c r="F55" s="267" t="s">
        <v>700</v>
      </c>
      <c r="G55" s="267" t="s">
        <v>649</v>
      </c>
      <c r="H55" s="267" t="s">
        <v>650</v>
      </c>
      <c r="I55" s="267" t="s">
        <v>701</v>
      </c>
      <c r="J55" s="298">
        <v>3000</v>
      </c>
      <c r="K55" s="298">
        <v>2630</v>
      </c>
      <c r="L55" s="179">
        <f t="shared" si="0"/>
        <v>370</v>
      </c>
      <c r="M55" s="90"/>
    </row>
    <row r="56" spans="2:13" s="89" customFormat="1" ht="24.95" customHeight="1" x14ac:dyDescent="0.25">
      <c r="B56" s="299">
        <v>2869</v>
      </c>
      <c r="C56" s="294">
        <v>44477</v>
      </c>
      <c r="D56" s="297">
        <v>0.66180555555555554</v>
      </c>
      <c r="E56" s="297">
        <v>0.68055555555555547</v>
      </c>
      <c r="F56" s="267" t="s">
        <v>668</v>
      </c>
      <c r="G56" s="267" t="s">
        <v>649</v>
      </c>
      <c r="H56" s="267" t="s">
        <v>650</v>
      </c>
      <c r="I56" s="267" t="s">
        <v>669</v>
      </c>
      <c r="J56" s="298">
        <v>9800</v>
      </c>
      <c r="K56" s="298">
        <v>8910</v>
      </c>
      <c r="L56" s="179">
        <f t="shared" si="0"/>
        <v>890</v>
      </c>
      <c r="M56" s="90"/>
    </row>
    <row r="57" spans="2:13" s="89" customFormat="1" ht="24.95" customHeight="1" x14ac:dyDescent="0.25">
      <c r="B57" s="299">
        <v>2867</v>
      </c>
      <c r="C57" s="294">
        <v>44477</v>
      </c>
      <c r="D57" s="297">
        <v>0.66527777777777775</v>
      </c>
      <c r="E57" s="297">
        <v>0.67569444444444438</v>
      </c>
      <c r="F57" s="267" t="s">
        <v>671</v>
      </c>
      <c r="G57" s="267" t="s">
        <v>658</v>
      </c>
      <c r="H57" s="267" t="s">
        <v>650</v>
      </c>
      <c r="I57" s="267" t="s">
        <v>672</v>
      </c>
      <c r="J57" s="298">
        <v>4860</v>
      </c>
      <c r="K57" s="298">
        <v>4060</v>
      </c>
      <c r="L57" s="179">
        <f t="shared" si="0"/>
        <v>800</v>
      </c>
      <c r="M57" s="90"/>
    </row>
    <row r="58" spans="2:13" s="89" customFormat="1" ht="24.95" customHeight="1" x14ac:dyDescent="0.25">
      <c r="B58" s="299">
        <v>2879</v>
      </c>
      <c r="C58" s="294">
        <v>44478</v>
      </c>
      <c r="D58" s="297">
        <v>0.45763888888888887</v>
      </c>
      <c r="E58" s="297">
        <v>0.4694444444444445</v>
      </c>
      <c r="F58" s="267" t="s">
        <v>668</v>
      </c>
      <c r="G58" s="267" t="s">
        <v>649</v>
      </c>
      <c r="H58" s="267" t="s">
        <v>650</v>
      </c>
      <c r="I58" s="267" t="s">
        <v>669</v>
      </c>
      <c r="J58" s="298">
        <v>10550</v>
      </c>
      <c r="K58" s="298">
        <v>8900</v>
      </c>
      <c r="L58" s="179">
        <f t="shared" si="0"/>
        <v>1650</v>
      </c>
      <c r="M58" s="90"/>
    </row>
    <row r="59" spans="2:13" s="89" customFormat="1" ht="24.95" customHeight="1" x14ac:dyDescent="0.25">
      <c r="B59" s="299">
        <v>2895</v>
      </c>
      <c r="C59" s="294">
        <v>44480</v>
      </c>
      <c r="D59" s="297">
        <v>0.4069444444444445</v>
      </c>
      <c r="E59" s="297">
        <v>0.4201388888888889</v>
      </c>
      <c r="F59" s="267" t="s">
        <v>648</v>
      </c>
      <c r="G59" s="267" t="s">
        <v>649</v>
      </c>
      <c r="H59" s="267" t="s">
        <v>650</v>
      </c>
      <c r="I59" s="267" t="s">
        <v>651</v>
      </c>
      <c r="J59" s="298">
        <v>4760</v>
      </c>
      <c r="K59" s="298">
        <v>3530</v>
      </c>
      <c r="L59" s="179">
        <f t="shared" si="0"/>
        <v>1230</v>
      </c>
      <c r="M59" s="90"/>
    </row>
    <row r="60" spans="2:13" s="89" customFormat="1" ht="24.95" customHeight="1" x14ac:dyDescent="0.25">
      <c r="B60" s="299">
        <v>2896</v>
      </c>
      <c r="C60" s="294">
        <v>44480</v>
      </c>
      <c r="D60" s="297">
        <v>0.43263888888888885</v>
      </c>
      <c r="E60" s="297">
        <v>0.44722222222222219</v>
      </c>
      <c r="F60" s="267" t="s">
        <v>702</v>
      </c>
      <c r="G60" s="267" t="s">
        <v>649</v>
      </c>
      <c r="H60" s="267" t="s">
        <v>650</v>
      </c>
      <c r="I60" s="267" t="s">
        <v>703</v>
      </c>
      <c r="J60" s="298">
        <v>1380</v>
      </c>
      <c r="K60" s="298">
        <v>1030</v>
      </c>
      <c r="L60" s="179">
        <f t="shared" si="0"/>
        <v>350</v>
      </c>
      <c r="M60" s="90"/>
    </row>
    <row r="61" spans="2:13" s="89" customFormat="1" ht="24.95" customHeight="1" x14ac:dyDescent="0.25">
      <c r="B61" s="299">
        <v>2899</v>
      </c>
      <c r="C61" s="294">
        <v>44480</v>
      </c>
      <c r="D61" s="297">
        <v>0.50347222222222221</v>
      </c>
      <c r="E61" s="297">
        <v>0.51111111111111118</v>
      </c>
      <c r="F61" s="267" t="s">
        <v>704</v>
      </c>
      <c r="G61" s="267" t="s">
        <v>658</v>
      </c>
      <c r="H61" s="267" t="s">
        <v>650</v>
      </c>
      <c r="I61" s="267" t="s">
        <v>705</v>
      </c>
      <c r="J61" s="298">
        <v>7830</v>
      </c>
      <c r="K61" s="298">
        <v>7410</v>
      </c>
      <c r="L61" s="179">
        <f t="shared" si="0"/>
        <v>420</v>
      </c>
      <c r="M61" s="90"/>
    </row>
    <row r="62" spans="2:13" s="89" customFormat="1" ht="24.95" customHeight="1" x14ac:dyDescent="0.25">
      <c r="B62" s="299">
        <v>2905</v>
      </c>
      <c r="C62" s="294">
        <v>44480</v>
      </c>
      <c r="D62" s="297">
        <v>0.67986111111111114</v>
      </c>
      <c r="E62" s="297">
        <v>0.68958333333333333</v>
      </c>
      <c r="F62" s="267" t="s">
        <v>706</v>
      </c>
      <c r="G62" s="267" t="s">
        <v>658</v>
      </c>
      <c r="H62" s="267" t="s">
        <v>650</v>
      </c>
      <c r="I62" s="267" t="s">
        <v>707</v>
      </c>
      <c r="J62" s="298">
        <v>1620</v>
      </c>
      <c r="K62" s="298">
        <v>1160</v>
      </c>
      <c r="L62" s="179">
        <f t="shared" si="0"/>
        <v>460</v>
      </c>
      <c r="M62" s="90"/>
    </row>
    <row r="63" spans="2:13" s="89" customFormat="1" ht="24.95" customHeight="1" x14ac:dyDescent="0.25">
      <c r="B63" s="299">
        <v>2930</v>
      </c>
      <c r="C63" s="294">
        <v>44482</v>
      </c>
      <c r="D63" s="297">
        <v>0.3833333333333333</v>
      </c>
      <c r="E63" s="297">
        <v>0.3979166666666667</v>
      </c>
      <c r="F63" s="267" t="s">
        <v>657</v>
      </c>
      <c r="G63" s="267" t="s">
        <v>685</v>
      </c>
      <c r="H63" s="267" t="s">
        <v>659</v>
      </c>
      <c r="I63" s="267" t="s">
        <v>660</v>
      </c>
      <c r="J63" s="298">
        <v>5110</v>
      </c>
      <c r="K63" s="298">
        <v>4640</v>
      </c>
      <c r="L63" s="179">
        <f t="shared" si="0"/>
        <v>470</v>
      </c>
      <c r="M63" s="90"/>
    </row>
    <row r="64" spans="2:13" s="89" customFormat="1" ht="24.95" customHeight="1" x14ac:dyDescent="0.25">
      <c r="B64" s="299">
        <v>2944</v>
      </c>
      <c r="C64" s="294">
        <v>44483</v>
      </c>
      <c r="D64" s="297">
        <v>0.36805555555555558</v>
      </c>
      <c r="E64" s="297">
        <v>0.38611111111111113</v>
      </c>
      <c r="F64" s="267" t="s">
        <v>657</v>
      </c>
      <c r="G64" s="267" t="s">
        <v>658</v>
      </c>
      <c r="H64" s="267" t="s">
        <v>659</v>
      </c>
      <c r="I64" s="267" t="s">
        <v>660</v>
      </c>
      <c r="J64" s="298">
        <v>5550</v>
      </c>
      <c r="K64" s="298">
        <v>4920</v>
      </c>
      <c r="L64" s="179">
        <f t="shared" si="0"/>
        <v>630</v>
      </c>
      <c r="M64" s="90"/>
    </row>
    <row r="65" spans="2:13" s="89" customFormat="1" ht="24.95" customHeight="1" x14ac:dyDescent="0.25">
      <c r="B65" s="299">
        <v>2949</v>
      </c>
      <c r="C65" s="294">
        <v>44483</v>
      </c>
      <c r="D65" s="297">
        <v>0.61319444444444449</v>
      </c>
      <c r="E65" s="297">
        <v>0.62291666666666667</v>
      </c>
      <c r="F65" s="267" t="s">
        <v>657</v>
      </c>
      <c r="G65" s="267" t="s">
        <v>649</v>
      </c>
      <c r="H65" s="267" t="s">
        <v>659</v>
      </c>
      <c r="I65" s="267" t="s">
        <v>660</v>
      </c>
      <c r="J65" s="298">
        <v>5100</v>
      </c>
      <c r="K65" s="298">
        <v>4690</v>
      </c>
      <c r="L65" s="179">
        <f t="shared" si="0"/>
        <v>410</v>
      </c>
      <c r="M65" s="90"/>
    </row>
    <row r="66" spans="2:13" s="89" customFormat="1" ht="24.95" customHeight="1" x14ac:dyDescent="0.25">
      <c r="B66" s="299">
        <v>2951</v>
      </c>
      <c r="C66" s="294">
        <v>44483</v>
      </c>
      <c r="D66" s="297">
        <v>0.67638888888888893</v>
      </c>
      <c r="E66" s="297">
        <v>0.69097222222222221</v>
      </c>
      <c r="F66" s="267" t="s">
        <v>684</v>
      </c>
      <c r="G66" s="267" t="s">
        <v>685</v>
      </c>
      <c r="H66" s="267" t="s">
        <v>659</v>
      </c>
      <c r="I66" s="267" t="s">
        <v>686</v>
      </c>
      <c r="J66" s="298">
        <v>7450</v>
      </c>
      <c r="K66" s="298">
        <v>7140</v>
      </c>
      <c r="L66" s="179">
        <f t="shared" si="0"/>
        <v>310</v>
      </c>
      <c r="M66" s="90"/>
    </row>
    <row r="67" spans="2:13" s="89" customFormat="1" ht="24.95" customHeight="1" x14ac:dyDescent="0.25">
      <c r="B67" s="299">
        <v>2961</v>
      </c>
      <c r="C67" s="294">
        <v>44484</v>
      </c>
      <c r="D67" s="297">
        <v>0.38125000000000003</v>
      </c>
      <c r="E67" s="297">
        <v>0.39861111111111108</v>
      </c>
      <c r="F67" s="267" t="s">
        <v>668</v>
      </c>
      <c r="G67" s="267" t="s">
        <v>649</v>
      </c>
      <c r="H67" s="267" t="s">
        <v>650</v>
      </c>
      <c r="I67" s="267" t="s">
        <v>669</v>
      </c>
      <c r="J67" s="298">
        <v>9480</v>
      </c>
      <c r="K67" s="298">
        <v>8910</v>
      </c>
      <c r="L67" s="179">
        <f t="shared" si="0"/>
        <v>570</v>
      </c>
      <c r="M67" s="90"/>
    </row>
    <row r="68" spans="2:13" s="89" customFormat="1" ht="24.95" customHeight="1" x14ac:dyDescent="0.25">
      <c r="B68" s="299">
        <v>2962</v>
      </c>
      <c r="C68" s="294">
        <v>44484</v>
      </c>
      <c r="D68" s="297">
        <v>0.38611111111111113</v>
      </c>
      <c r="E68" s="297">
        <v>0.40208333333333335</v>
      </c>
      <c r="F68" s="267" t="s">
        <v>670</v>
      </c>
      <c r="G68" s="267" t="s">
        <v>658</v>
      </c>
      <c r="H68" s="267" t="s">
        <v>650</v>
      </c>
      <c r="I68" s="267" t="s">
        <v>660</v>
      </c>
      <c r="J68" s="298">
        <v>2710</v>
      </c>
      <c r="K68" s="298">
        <v>1950</v>
      </c>
      <c r="L68" s="179">
        <f t="shared" si="0"/>
        <v>760</v>
      </c>
      <c r="M68" s="90"/>
    </row>
    <row r="69" spans="2:13" s="89" customFormat="1" ht="24.95" customHeight="1" x14ac:dyDescent="0.25">
      <c r="B69" s="299">
        <v>2963</v>
      </c>
      <c r="C69" s="294">
        <v>44484</v>
      </c>
      <c r="D69" s="297">
        <v>0.39444444444444443</v>
      </c>
      <c r="E69" s="297">
        <v>0.40625</v>
      </c>
      <c r="F69" s="267" t="s">
        <v>706</v>
      </c>
      <c r="G69" s="267" t="s">
        <v>658</v>
      </c>
      <c r="H69" s="267" t="s">
        <v>650</v>
      </c>
      <c r="I69" s="267" t="s">
        <v>707</v>
      </c>
      <c r="J69" s="298">
        <v>1350</v>
      </c>
      <c r="K69" s="298">
        <v>1160</v>
      </c>
      <c r="L69" s="179">
        <f t="shared" si="0"/>
        <v>190</v>
      </c>
      <c r="M69" s="90"/>
    </row>
    <row r="70" spans="2:13" s="89" customFormat="1" ht="24.95" customHeight="1" x14ac:dyDescent="0.25">
      <c r="B70" s="299">
        <v>2964</v>
      </c>
      <c r="C70" s="294">
        <v>44484</v>
      </c>
      <c r="D70" s="297">
        <v>0.41180555555555554</v>
      </c>
      <c r="E70" s="297">
        <v>0.43263888888888885</v>
      </c>
      <c r="F70" s="267" t="s">
        <v>665</v>
      </c>
      <c r="G70" s="267" t="s">
        <v>658</v>
      </c>
      <c r="H70" s="267" t="s">
        <v>650</v>
      </c>
      <c r="I70" s="267" t="s">
        <v>524</v>
      </c>
      <c r="J70" s="298">
        <v>4820</v>
      </c>
      <c r="K70" s="298">
        <v>4480</v>
      </c>
      <c r="L70" s="179">
        <f t="shared" si="0"/>
        <v>340</v>
      </c>
      <c r="M70" s="90"/>
    </row>
    <row r="71" spans="2:13" s="89" customFormat="1" ht="24.95" customHeight="1" x14ac:dyDescent="0.25">
      <c r="B71" s="299">
        <v>2965</v>
      </c>
      <c r="C71" s="294">
        <v>44484</v>
      </c>
      <c r="D71" s="297">
        <v>0.43888888888888888</v>
      </c>
      <c r="E71" s="297">
        <v>0.45069444444444445</v>
      </c>
      <c r="F71" s="267" t="s">
        <v>668</v>
      </c>
      <c r="G71" s="267" t="s">
        <v>654</v>
      </c>
      <c r="H71" s="267" t="s">
        <v>650</v>
      </c>
      <c r="I71" s="267" t="s">
        <v>669</v>
      </c>
      <c r="J71" s="298">
        <v>10610</v>
      </c>
      <c r="K71" s="298">
        <v>8890</v>
      </c>
      <c r="L71" s="179">
        <f t="shared" si="0"/>
        <v>1720</v>
      </c>
      <c r="M71" s="90"/>
    </row>
    <row r="72" spans="2:13" s="89" customFormat="1" ht="24.95" customHeight="1" x14ac:dyDescent="0.25">
      <c r="B72" s="299">
        <v>2966</v>
      </c>
      <c r="C72" s="294">
        <v>44484</v>
      </c>
      <c r="D72" s="297">
        <v>0.45277777777777778</v>
      </c>
      <c r="E72" s="297">
        <v>0.47013888888888888</v>
      </c>
      <c r="F72" s="267" t="s">
        <v>657</v>
      </c>
      <c r="G72" s="267" t="s">
        <v>658</v>
      </c>
      <c r="H72" s="267" t="s">
        <v>659</v>
      </c>
      <c r="I72" s="267" t="s">
        <v>660</v>
      </c>
      <c r="J72" s="298">
        <v>5290</v>
      </c>
      <c r="K72" s="298">
        <v>5080</v>
      </c>
      <c r="L72" s="179">
        <f t="shared" si="0"/>
        <v>210</v>
      </c>
      <c r="M72" s="90"/>
    </row>
    <row r="73" spans="2:13" s="89" customFormat="1" ht="24.95" customHeight="1" x14ac:dyDescent="0.25">
      <c r="B73" s="299">
        <v>2971</v>
      </c>
      <c r="C73" s="294">
        <v>44484</v>
      </c>
      <c r="D73" s="297">
        <v>0.61388888888888882</v>
      </c>
      <c r="E73" s="297">
        <v>0.62430555555555556</v>
      </c>
      <c r="F73" s="267" t="s">
        <v>657</v>
      </c>
      <c r="G73" s="267" t="s">
        <v>649</v>
      </c>
      <c r="H73" s="267" t="s">
        <v>659</v>
      </c>
      <c r="I73" s="267" t="s">
        <v>660</v>
      </c>
      <c r="J73" s="298">
        <v>5270</v>
      </c>
      <c r="K73" s="298">
        <v>4740</v>
      </c>
      <c r="L73" s="179">
        <f t="shared" si="0"/>
        <v>530</v>
      </c>
      <c r="M73" s="90"/>
    </row>
    <row r="74" spans="2:13" s="89" customFormat="1" ht="24.95" customHeight="1" x14ac:dyDescent="0.25">
      <c r="B74" s="299">
        <v>2973</v>
      </c>
      <c r="C74" s="294">
        <v>44484</v>
      </c>
      <c r="D74" s="297">
        <v>0.6743055555555556</v>
      </c>
      <c r="E74" s="297">
        <v>0.68819444444444444</v>
      </c>
      <c r="F74" s="267" t="s">
        <v>671</v>
      </c>
      <c r="G74" s="267" t="s">
        <v>658</v>
      </c>
      <c r="H74" s="267" t="s">
        <v>650</v>
      </c>
      <c r="I74" s="267" t="s">
        <v>672</v>
      </c>
      <c r="J74" s="298">
        <v>5220</v>
      </c>
      <c r="K74" s="298">
        <v>4010</v>
      </c>
      <c r="L74" s="179">
        <f t="shared" si="0"/>
        <v>1210</v>
      </c>
      <c r="M74" s="90"/>
    </row>
    <row r="75" spans="2:13" s="89" customFormat="1" ht="24.95" customHeight="1" x14ac:dyDescent="0.25">
      <c r="B75" s="309" t="s">
        <v>708</v>
      </c>
      <c r="C75" s="294">
        <v>44484</v>
      </c>
      <c r="D75" s="297">
        <v>0.7006944444444444</v>
      </c>
      <c r="E75" s="297">
        <v>0.71319444444444446</v>
      </c>
      <c r="F75" s="267" t="s">
        <v>668</v>
      </c>
      <c r="G75" s="267" t="s">
        <v>649</v>
      </c>
      <c r="H75" s="267" t="s">
        <v>650</v>
      </c>
      <c r="I75" s="267" t="s">
        <v>669</v>
      </c>
      <c r="J75" s="298">
        <v>9360</v>
      </c>
      <c r="K75" s="298">
        <v>8900</v>
      </c>
      <c r="L75" s="179">
        <f t="shared" si="0"/>
        <v>460</v>
      </c>
      <c r="M75" s="90"/>
    </row>
    <row r="76" spans="2:13" s="89" customFormat="1" ht="24.95" customHeight="1" x14ac:dyDescent="0.25">
      <c r="B76" s="309" t="s">
        <v>709</v>
      </c>
      <c r="C76" s="294">
        <v>44485</v>
      </c>
      <c r="D76" s="297">
        <v>0.32013888888888892</v>
      </c>
      <c r="E76" s="297">
        <v>0.33194444444444443</v>
      </c>
      <c r="F76" s="267" t="s">
        <v>710</v>
      </c>
      <c r="G76" s="267" t="s">
        <v>658</v>
      </c>
      <c r="H76" s="267" t="s">
        <v>650</v>
      </c>
      <c r="I76" s="267" t="s">
        <v>711</v>
      </c>
      <c r="J76" s="298">
        <v>5690</v>
      </c>
      <c r="K76" s="298">
        <v>4620</v>
      </c>
      <c r="L76" s="179">
        <f t="shared" si="0"/>
        <v>1070</v>
      </c>
      <c r="M76" s="90"/>
    </row>
    <row r="77" spans="2:13" s="89" customFormat="1" ht="24.95" customHeight="1" x14ac:dyDescent="0.25">
      <c r="B77" s="309" t="s">
        <v>712</v>
      </c>
      <c r="C77" s="294">
        <v>44485</v>
      </c>
      <c r="D77" s="297">
        <v>0.68541666666666667</v>
      </c>
      <c r="E77" s="297">
        <v>0.69374999999999998</v>
      </c>
      <c r="F77" s="267" t="s">
        <v>696</v>
      </c>
      <c r="G77" s="267" t="s">
        <v>658</v>
      </c>
      <c r="H77" s="267" t="s">
        <v>650</v>
      </c>
      <c r="I77" s="267" t="s">
        <v>713</v>
      </c>
      <c r="J77" s="298">
        <v>8960</v>
      </c>
      <c r="K77" s="298">
        <v>8330</v>
      </c>
      <c r="L77" s="179">
        <f t="shared" si="0"/>
        <v>630</v>
      </c>
      <c r="M77" s="90"/>
    </row>
    <row r="78" spans="2:13" s="89" customFormat="1" ht="24.75" customHeight="1" x14ac:dyDescent="0.25">
      <c r="B78" s="309" t="s">
        <v>714</v>
      </c>
      <c r="C78" s="294">
        <v>44487</v>
      </c>
      <c r="D78" s="297">
        <v>0.42708333333333331</v>
      </c>
      <c r="E78" s="297">
        <v>0.43888888888888888</v>
      </c>
      <c r="F78" s="267" t="s">
        <v>657</v>
      </c>
      <c r="G78" s="267" t="s">
        <v>658</v>
      </c>
      <c r="H78" s="267" t="s">
        <v>659</v>
      </c>
      <c r="I78" s="267" t="s">
        <v>660</v>
      </c>
      <c r="J78" s="298">
        <v>5260</v>
      </c>
      <c r="K78" s="298">
        <v>4790</v>
      </c>
      <c r="L78" s="179">
        <f t="shared" ref="L78:L141" si="2">J78-K78</f>
        <v>470</v>
      </c>
      <c r="M78" s="90"/>
    </row>
    <row r="79" spans="2:13" s="89" customFormat="1" ht="24.95" customHeight="1" x14ac:dyDescent="0.25">
      <c r="B79" s="309" t="s">
        <v>715</v>
      </c>
      <c r="C79" s="294">
        <v>44487</v>
      </c>
      <c r="D79" s="297">
        <v>0.45</v>
      </c>
      <c r="E79" s="297">
        <v>0.46111111111111108</v>
      </c>
      <c r="F79" s="267" t="s">
        <v>648</v>
      </c>
      <c r="G79" s="267" t="s">
        <v>649</v>
      </c>
      <c r="H79" s="267" t="s">
        <v>650</v>
      </c>
      <c r="I79" s="267" t="s">
        <v>651</v>
      </c>
      <c r="J79" s="298">
        <v>4400</v>
      </c>
      <c r="K79" s="298">
        <v>3460</v>
      </c>
      <c r="L79" s="179">
        <f t="shared" si="2"/>
        <v>940</v>
      </c>
      <c r="M79" s="90"/>
    </row>
    <row r="80" spans="2:13" s="89" customFormat="1" ht="24.95" customHeight="1" x14ac:dyDescent="0.25">
      <c r="B80" s="309" t="s">
        <v>716</v>
      </c>
      <c r="C80" s="294">
        <v>44487</v>
      </c>
      <c r="D80" s="297">
        <v>0.6118055555555556</v>
      </c>
      <c r="E80" s="297">
        <v>0.62152777777777779</v>
      </c>
      <c r="F80" s="267" t="s">
        <v>717</v>
      </c>
      <c r="G80" s="267" t="s">
        <v>654</v>
      </c>
      <c r="H80" s="267" t="s">
        <v>650</v>
      </c>
      <c r="I80" s="267" t="s">
        <v>718</v>
      </c>
      <c r="J80" s="298">
        <v>3000</v>
      </c>
      <c r="K80" s="298">
        <v>2430</v>
      </c>
      <c r="L80" s="179">
        <f t="shared" si="2"/>
        <v>570</v>
      </c>
      <c r="M80" s="90"/>
    </row>
    <row r="81" spans="2:13" s="89" customFormat="1" ht="24.95" customHeight="1" x14ac:dyDescent="0.25">
      <c r="B81" s="309" t="s">
        <v>719</v>
      </c>
      <c r="C81" s="294">
        <v>44487</v>
      </c>
      <c r="D81" s="297">
        <v>0.63472222222222219</v>
      </c>
      <c r="E81" s="297">
        <v>0.64861111111111114</v>
      </c>
      <c r="F81" s="267" t="s">
        <v>668</v>
      </c>
      <c r="G81" s="267" t="s">
        <v>649</v>
      </c>
      <c r="H81" s="267" t="s">
        <v>650</v>
      </c>
      <c r="I81" s="267" t="s">
        <v>720</v>
      </c>
      <c r="J81" s="298">
        <v>9440</v>
      </c>
      <c r="K81" s="298">
        <v>9000</v>
      </c>
      <c r="L81" s="179">
        <f t="shared" si="2"/>
        <v>440</v>
      </c>
      <c r="M81" s="90"/>
    </row>
    <row r="82" spans="2:13" s="89" customFormat="1" ht="24.95" customHeight="1" x14ac:dyDescent="0.25">
      <c r="B82" s="309" t="s">
        <v>721</v>
      </c>
      <c r="C82" s="294">
        <v>44488</v>
      </c>
      <c r="D82" s="297">
        <v>0.33402777777777781</v>
      </c>
      <c r="E82" s="297">
        <v>0.34583333333333338</v>
      </c>
      <c r="F82" s="267" t="s">
        <v>668</v>
      </c>
      <c r="G82" s="267" t="s">
        <v>649</v>
      </c>
      <c r="H82" s="267" t="s">
        <v>650</v>
      </c>
      <c r="I82" s="267" t="s">
        <v>720</v>
      </c>
      <c r="J82" s="298">
        <v>10910</v>
      </c>
      <c r="K82" s="298">
        <v>8720</v>
      </c>
      <c r="L82" s="179">
        <f t="shared" si="2"/>
        <v>2190</v>
      </c>
      <c r="M82" s="90"/>
    </row>
    <row r="83" spans="2:13" s="89" customFormat="1" ht="24.95" customHeight="1" x14ac:dyDescent="0.25">
      <c r="B83" s="309" t="s">
        <v>722</v>
      </c>
      <c r="C83" s="294">
        <v>44488</v>
      </c>
      <c r="D83" s="297">
        <v>0.43055555555555558</v>
      </c>
      <c r="E83" s="297">
        <v>0.44027777777777777</v>
      </c>
      <c r="F83" s="267" t="s">
        <v>657</v>
      </c>
      <c r="G83" s="267" t="s">
        <v>658</v>
      </c>
      <c r="H83" s="267" t="s">
        <v>659</v>
      </c>
      <c r="I83" s="267" t="s">
        <v>660</v>
      </c>
      <c r="J83" s="298">
        <v>5380</v>
      </c>
      <c r="K83" s="298">
        <v>4800</v>
      </c>
      <c r="L83" s="179">
        <f t="shared" si="2"/>
        <v>580</v>
      </c>
      <c r="M83" s="90"/>
    </row>
    <row r="84" spans="2:13" s="89" customFormat="1" ht="24.95" customHeight="1" x14ac:dyDescent="0.25">
      <c r="B84" s="309" t="s">
        <v>723</v>
      </c>
      <c r="C84" s="294">
        <v>44488</v>
      </c>
      <c r="D84" s="297">
        <v>0.49652777777777773</v>
      </c>
      <c r="E84" s="297">
        <v>0.50277777777777777</v>
      </c>
      <c r="F84" s="267" t="s">
        <v>724</v>
      </c>
      <c r="G84" s="267" t="s">
        <v>649</v>
      </c>
      <c r="H84" s="267" t="s">
        <v>650</v>
      </c>
      <c r="I84" s="267" t="s">
        <v>532</v>
      </c>
      <c r="J84" s="298">
        <v>1510</v>
      </c>
      <c r="K84" s="298">
        <v>1310</v>
      </c>
      <c r="L84" s="179">
        <f t="shared" si="2"/>
        <v>200</v>
      </c>
      <c r="M84" s="90"/>
    </row>
    <row r="85" spans="2:13" s="89" customFormat="1" ht="24.95" customHeight="1" x14ac:dyDescent="0.25">
      <c r="B85" s="309" t="s">
        <v>725</v>
      </c>
      <c r="C85" s="294">
        <v>44488</v>
      </c>
      <c r="D85" s="297">
        <v>0.68819444444444444</v>
      </c>
      <c r="E85" s="297">
        <v>0.69444444444444453</v>
      </c>
      <c r="F85" s="267" t="s">
        <v>726</v>
      </c>
      <c r="G85" s="267" t="s">
        <v>649</v>
      </c>
      <c r="H85" s="267" t="s">
        <v>650</v>
      </c>
      <c r="I85" s="267" t="s">
        <v>532</v>
      </c>
      <c r="J85" s="298">
        <v>4400</v>
      </c>
      <c r="K85" s="298">
        <v>4320</v>
      </c>
      <c r="L85" s="179">
        <f t="shared" si="2"/>
        <v>80</v>
      </c>
      <c r="M85" s="90"/>
    </row>
    <row r="86" spans="2:13" s="89" customFormat="1" ht="24.95" customHeight="1" x14ac:dyDescent="0.25">
      <c r="B86" s="293" t="s">
        <v>727</v>
      </c>
      <c r="C86" s="294">
        <v>44488</v>
      </c>
      <c r="D86" s="230">
        <v>0.70624999999999993</v>
      </c>
      <c r="E86" s="230">
        <v>0.71111111111111114</v>
      </c>
      <c r="F86" s="230" t="s">
        <v>674</v>
      </c>
      <c r="G86" s="267" t="s">
        <v>675</v>
      </c>
      <c r="H86" s="267" t="s">
        <v>676</v>
      </c>
      <c r="I86" s="230" t="s">
        <v>677</v>
      </c>
      <c r="J86" s="295">
        <v>26950</v>
      </c>
      <c r="K86" s="295">
        <v>12520</v>
      </c>
      <c r="L86" s="179">
        <f t="shared" si="2"/>
        <v>14430</v>
      </c>
      <c r="M86" s="90"/>
    </row>
    <row r="87" spans="2:13" s="89" customFormat="1" ht="24.95" customHeight="1" x14ac:dyDescent="0.25">
      <c r="B87" s="309" t="s">
        <v>728</v>
      </c>
      <c r="C87" s="294">
        <v>44489</v>
      </c>
      <c r="D87" s="297">
        <v>0.3659722222222222</v>
      </c>
      <c r="E87" s="297">
        <v>0.37916666666666665</v>
      </c>
      <c r="F87" s="267" t="s">
        <v>657</v>
      </c>
      <c r="G87" s="267" t="s">
        <v>685</v>
      </c>
      <c r="H87" s="267" t="s">
        <v>659</v>
      </c>
      <c r="I87" s="267" t="s">
        <v>660</v>
      </c>
      <c r="J87" s="298">
        <v>5250</v>
      </c>
      <c r="K87" s="298">
        <v>4780</v>
      </c>
      <c r="L87" s="179">
        <f t="shared" si="2"/>
        <v>470</v>
      </c>
      <c r="M87" s="90"/>
    </row>
    <row r="88" spans="2:13" s="89" customFormat="1" ht="24.95" customHeight="1" x14ac:dyDescent="0.25">
      <c r="B88" s="309" t="s">
        <v>729</v>
      </c>
      <c r="C88" s="294">
        <v>44489</v>
      </c>
      <c r="D88" s="297">
        <v>0.47847222222222219</v>
      </c>
      <c r="E88" s="297">
        <v>0.48958333333333331</v>
      </c>
      <c r="F88" s="267" t="s">
        <v>730</v>
      </c>
      <c r="G88" s="267" t="s">
        <v>649</v>
      </c>
      <c r="H88" s="267" t="s">
        <v>650</v>
      </c>
      <c r="I88" s="267" t="s">
        <v>731</v>
      </c>
      <c r="J88" s="298">
        <v>7930</v>
      </c>
      <c r="K88" s="298">
        <v>4180</v>
      </c>
      <c r="L88" s="179">
        <f t="shared" si="2"/>
        <v>3750</v>
      </c>
      <c r="M88" s="90"/>
    </row>
    <row r="89" spans="2:13" s="89" customFormat="1" ht="24.95" customHeight="1" x14ac:dyDescent="0.25">
      <c r="B89" s="309" t="s">
        <v>732</v>
      </c>
      <c r="C89" s="294">
        <v>44489</v>
      </c>
      <c r="D89" s="297">
        <v>0.59236111111111112</v>
      </c>
      <c r="E89" s="267">
        <v>0.61111111111111105</v>
      </c>
      <c r="F89" s="267" t="s">
        <v>668</v>
      </c>
      <c r="G89" s="267" t="s">
        <v>649</v>
      </c>
      <c r="H89" s="267" t="s">
        <v>650</v>
      </c>
      <c r="I89" s="267" t="s">
        <v>720</v>
      </c>
      <c r="J89" s="298">
        <v>9340</v>
      </c>
      <c r="K89" s="298">
        <v>8870</v>
      </c>
      <c r="L89" s="179">
        <f t="shared" si="2"/>
        <v>470</v>
      </c>
      <c r="M89" s="90"/>
    </row>
    <row r="90" spans="2:13" s="89" customFormat="1" ht="24.95" customHeight="1" x14ac:dyDescent="0.25">
      <c r="B90" s="309" t="s">
        <v>733</v>
      </c>
      <c r="C90" s="294">
        <v>44490</v>
      </c>
      <c r="D90" s="297">
        <v>0.37916666666666665</v>
      </c>
      <c r="E90" s="267">
        <v>0.3888888888888889</v>
      </c>
      <c r="F90" s="267" t="s">
        <v>657</v>
      </c>
      <c r="G90" s="267" t="s">
        <v>658</v>
      </c>
      <c r="H90" s="267" t="s">
        <v>659</v>
      </c>
      <c r="I90" s="267" t="s">
        <v>660</v>
      </c>
      <c r="J90" s="298">
        <v>5410</v>
      </c>
      <c r="K90" s="298">
        <v>4860</v>
      </c>
      <c r="L90" s="179">
        <f t="shared" si="2"/>
        <v>550</v>
      </c>
      <c r="M90" s="90"/>
    </row>
    <row r="91" spans="2:13" s="89" customFormat="1" ht="24.95" customHeight="1" x14ac:dyDescent="0.25">
      <c r="B91" s="309" t="s">
        <v>734</v>
      </c>
      <c r="C91" s="294">
        <v>44490</v>
      </c>
      <c r="D91" s="297">
        <v>0.3833333333333333</v>
      </c>
      <c r="E91" s="267">
        <v>0.39513888888888887</v>
      </c>
      <c r="F91" s="267" t="s">
        <v>735</v>
      </c>
      <c r="G91" s="267" t="s">
        <v>658</v>
      </c>
      <c r="H91" s="267" t="s">
        <v>650</v>
      </c>
      <c r="I91" s="267" t="s">
        <v>532</v>
      </c>
      <c r="J91" s="298">
        <v>4130</v>
      </c>
      <c r="K91" s="298">
        <v>3650</v>
      </c>
      <c r="L91" s="179">
        <f t="shared" si="2"/>
        <v>480</v>
      </c>
      <c r="M91" s="90"/>
    </row>
    <row r="92" spans="2:13" s="89" customFormat="1" ht="24.95" customHeight="1" x14ac:dyDescent="0.25">
      <c r="B92" s="309" t="s">
        <v>736</v>
      </c>
      <c r="C92" s="294">
        <v>44490</v>
      </c>
      <c r="D92" s="297">
        <v>0.38750000000000001</v>
      </c>
      <c r="E92" s="267">
        <v>0.48958333333333331</v>
      </c>
      <c r="F92" s="267" t="s">
        <v>694</v>
      </c>
      <c r="G92" s="267" t="s">
        <v>658</v>
      </c>
      <c r="H92" s="267" t="s">
        <v>650</v>
      </c>
      <c r="I92" s="267" t="s">
        <v>695</v>
      </c>
      <c r="J92" s="298">
        <v>5380</v>
      </c>
      <c r="K92" s="298">
        <v>3430</v>
      </c>
      <c r="L92" s="179">
        <f t="shared" si="2"/>
        <v>1950</v>
      </c>
      <c r="M92" s="90"/>
    </row>
    <row r="93" spans="2:13" s="89" customFormat="1" ht="24.95" customHeight="1" x14ac:dyDescent="0.25">
      <c r="B93" s="309" t="s">
        <v>737</v>
      </c>
      <c r="C93" s="294">
        <v>44490</v>
      </c>
      <c r="D93" s="297">
        <v>0.40277777777777773</v>
      </c>
      <c r="E93" s="267">
        <v>0.4548611111111111</v>
      </c>
      <c r="F93" s="267" t="s">
        <v>648</v>
      </c>
      <c r="G93" s="267" t="s">
        <v>654</v>
      </c>
      <c r="H93" s="267" t="s">
        <v>650</v>
      </c>
      <c r="I93" s="267" t="s">
        <v>651</v>
      </c>
      <c r="J93" s="298">
        <v>4900</v>
      </c>
      <c r="K93" s="298">
        <v>3630</v>
      </c>
      <c r="L93" s="179">
        <f t="shared" si="2"/>
        <v>1270</v>
      </c>
      <c r="M93" s="90"/>
    </row>
    <row r="94" spans="2:13" s="89" customFormat="1" ht="24.95" customHeight="1" x14ac:dyDescent="0.25">
      <c r="B94" s="309" t="s">
        <v>738</v>
      </c>
      <c r="C94" s="294">
        <v>44490</v>
      </c>
      <c r="D94" s="297">
        <v>0.6020833333333333</v>
      </c>
      <c r="E94" s="267">
        <v>0.61388888888888882</v>
      </c>
      <c r="F94" s="267" t="s">
        <v>657</v>
      </c>
      <c r="G94" s="267" t="s">
        <v>658</v>
      </c>
      <c r="H94" s="267" t="s">
        <v>659</v>
      </c>
      <c r="I94" s="267" t="s">
        <v>660</v>
      </c>
      <c r="J94" s="298">
        <v>5290</v>
      </c>
      <c r="K94" s="298">
        <v>4750</v>
      </c>
      <c r="L94" s="179">
        <f t="shared" si="2"/>
        <v>540</v>
      </c>
      <c r="M94" s="90"/>
    </row>
    <row r="95" spans="2:13" s="89" customFormat="1" ht="24.95" customHeight="1" x14ac:dyDescent="0.25">
      <c r="B95" s="309" t="s">
        <v>739</v>
      </c>
      <c r="C95" s="294">
        <v>44490</v>
      </c>
      <c r="D95" s="297">
        <v>0.64861111111111114</v>
      </c>
      <c r="E95" s="267">
        <v>0.65555555555555556</v>
      </c>
      <c r="F95" s="267" t="s">
        <v>724</v>
      </c>
      <c r="G95" s="267" t="s">
        <v>649</v>
      </c>
      <c r="H95" s="267" t="s">
        <v>650</v>
      </c>
      <c r="I95" s="267" t="s">
        <v>740</v>
      </c>
      <c r="J95" s="298">
        <v>1460</v>
      </c>
      <c r="K95" s="298">
        <v>1370</v>
      </c>
      <c r="L95" s="179">
        <f t="shared" si="2"/>
        <v>90</v>
      </c>
      <c r="M95" s="90"/>
    </row>
    <row r="96" spans="2:13" s="89" customFormat="1" ht="24.95" customHeight="1" x14ac:dyDescent="0.25">
      <c r="B96" s="309" t="s">
        <v>741</v>
      </c>
      <c r="C96" s="294">
        <v>44490</v>
      </c>
      <c r="D96" s="297">
        <v>0.65416666666666667</v>
      </c>
      <c r="E96" s="267">
        <v>0.67638888888888893</v>
      </c>
      <c r="F96" s="267" t="s">
        <v>668</v>
      </c>
      <c r="G96" s="267" t="s">
        <v>654</v>
      </c>
      <c r="H96" s="267" t="s">
        <v>650</v>
      </c>
      <c r="I96" s="267" t="s">
        <v>720</v>
      </c>
      <c r="J96" s="298">
        <v>14390</v>
      </c>
      <c r="K96" s="298">
        <v>9010</v>
      </c>
      <c r="L96" s="179">
        <f t="shared" si="2"/>
        <v>5380</v>
      </c>
      <c r="M96" s="90"/>
    </row>
    <row r="97" spans="2:13" s="89" customFormat="1" ht="24.95" customHeight="1" x14ac:dyDescent="0.25">
      <c r="B97" s="309" t="s">
        <v>742</v>
      </c>
      <c r="C97" s="294">
        <v>44490</v>
      </c>
      <c r="D97" s="297">
        <v>0.65625</v>
      </c>
      <c r="E97" s="267">
        <v>0.66597222222222219</v>
      </c>
      <c r="F97" s="267" t="s">
        <v>657</v>
      </c>
      <c r="G97" s="267" t="s">
        <v>658</v>
      </c>
      <c r="H97" s="267" t="s">
        <v>659</v>
      </c>
      <c r="I97" s="267" t="s">
        <v>660</v>
      </c>
      <c r="J97" s="298">
        <v>5120</v>
      </c>
      <c r="K97" s="298">
        <v>4750</v>
      </c>
      <c r="L97" s="179">
        <f t="shared" si="2"/>
        <v>370</v>
      </c>
      <c r="M97" s="90"/>
    </row>
    <row r="98" spans="2:13" s="89" customFormat="1" ht="24.95" customHeight="1" x14ac:dyDescent="0.25">
      <c r="B98" s="309" t="s">
        <v>743</v>
      </c>
      <c r="C98" s="294">
        <v>44490</v>
      </c>
      <c r="D98" s="297">
        <v>0.73749999999999993</v>
      </c>
      <c r="E98" s="267">
        <v>0.76458333333333339</v>
      </c>
      <c r="F98" s="267" t="s">
        <v>665</v>
      </c>
      <c r="G98" s="267" t="s">
        <v>649</v>
      </c>
      <c r="H98" s="267" t="s">
        <v>650</v>
      </c>
      <c r="I98" s="267" t="s">
        <v>524</v>
      </c>
      <c r="J98" s="298">
        <v>5460</v>
      </c>
      <c r="K98" s="298">
        <v>4450</v>
      </c>
      <c r="L98" s="179">
        <f t="shared" si="2"/>
        <v>1010</v>
      </c>
      <c r="M98" s="90"/>
    </row>
    <row r="99" spans="2:13" s="89" customFormat="1" ht="24.95" customHeight="1" x14ac:dyDescent="0.25">
      <c r="B99" s="309" t="s">
        <v>744</v>
      </c>
      <c r="C99" s="294">
        <v>44491</v>
      </c>
      <c r="D99" s="297">
        <v>0.33124999999999999</v>
      </c>
      <c r="E99" s="267">
        <v>0.34097222222222223</v>
      </c>
      <c r="F99" s="267" t="s">
        <v>696</v>
      </c>
      <c r="G99" s="267" t="s">
        <v>654</v>
      </c>
      <c r="H99" s="267" t="s">
        <v>650</v>
      </c>
      <c r="I99" s="267" t="s">
        <v>745</v>
      </c>
      <c r="J99" s="298">
        <v>9040</v>
      </c>
      <c r="K99" s="298">
        <v>8290</v>
      </c>
      <c r="L99" s="179">
        <f t="shared" si="2"/>
        <v>750</v>
      </c>
      <c r="M99" s="90"/>
    </row>
    <row r="100" spans="2:13" s="89" customFormat="1" ht="24.95" customHeight="1" x14ac:dyDescent="0.25">
      <c r="B100" s="309" t="s">
        <v>746</v>
      </c>
      <c r="C100" s="294">
        <v>44491</v>
      </c>
      <c r="D100" s="297">
        <v>0.38680555555555557</v>
      </c>
      <c r="E100" s="267">
        <v>0.40347222222222223</v>
      </c>
      <c r="F100" s="267" t="s">
        <v>670</v>
      </c>
      <c r="G100" s="267" t="s">
        <v>658</v>
      </c>
      <c r="H100" s="267" t="s">
        <v>650</v>
      </c>
      <c r="I100" s="267" t="s">
        <v>660</v>
      </c>
      <c r="J100" s="298">
        <v>2920</v>
      </c>
      <c r="K100" s="298">
        <v>2030</v>
      </c>
      <c r="L100" s="179">
        <f t="shared" si="2"/>
        <v>890</v>
      </c>
      <c r="M100" s="90"/>
    </row>
    <row r="101" spans="2:13" s="89" customFormat="1" ht="24.95" customHeight="1" x14ac:dyDescent="0.25">
      <c r="B101" s="309" t="s">
        <v>747</v>
      </c>
      <c r="C101" s="294">
        <v>44491</v>
      </c>
      <c r="D101" s="297">
        <v>0.42291666666666666</v>
      </c>
      <c r="E101" s="267">
        <v>0.44791666666666669</v>
      </c>
      <c r="F101" s="267" t="s">
        <v>665</v>
      </c>
      <c r="G101" s="267" t="s">
        <v>658</v>
      </c>
      <c r="H101" s="267" t="s">
        <v>650</v>
      </c>
      <c r="I101" s="267" t="s">
        <v>524</v>
      </c>
      <c r="J101" s="298">
        <v>5230</v>
      </c>
      <c r="K101" s="298">
        <v>4470</v>
      </c>
      <c r="L101" s="179">
        <f t="shared" si="2"/>
        <v>760</v>
      </c>
      <c r="M101" s="90"/>
    </row>
    <row r="102" spans="2:13" s="89" customFormat="1" ht="24.95" customHeight="1" x14ac:dyDescent="0.25">
      <c r="B102" s="309" t="s">
        <v>748</v>
      </c>
      <c r="C102" s="294">
        <v>44491</v>
      </c>
      <c r="D102" s="297">
        <v>0.58611111111111114</v>
      </c>
      <c r="E102" s="267">
        <v>0.59166666666666667</v>
      </c>
      <c r="F102" s="267" t="s">
        <v>749</v>
      </c>
      <c r="G102" s="267" t="s">
        <v>654</v>
      </c>
      <c r="H102" s="267" t="s">
        <v>650</v>
      </c>
      <c r="I102" s="267" t="s">
        <v>669</v>
      </c>
      <c r="J102" s="298">
        <v>22440</v>
      </c>
      <c r="K102" s="298">
        <v>9740</v>
      </c>
      <c r="L102" s="179">
        <f t="shared" si="2"/>
        <v>12700</v>
      </c>
      <c r="M102" s="90"/>
    </row>
    <row r="103" spans="2:13" s="89" customFormat="1" ht="24.95" customHeight="1" x14ac:dyDescent="0.25">
      <c r="B103" s="309" t="s">
        <v>750</v>
      </c>
      <c r="C103" s="294">
        <v>44491</v>
      </c>
      <c r="D103" s="297">
        <v>0.61319444444444449</v>
      </c>
      <c r="E103" s="297">
        <v>0.62708333333333333</v>
      </c>
      <c r="F103" s="267" t="s">
        <v>657</v>
      </c>
      <c r="G103" s="267" t="s">
        <v>649</v>
      </c>
      <c r="H103" s="267" t="s">
        <v>659</v>
      </c>
      <c r="I103" s="267" t="s">
        <v>660</v>
      </c>
      <c r="J103" s="298">
        <v>6010</v>
      </c>
      <c r="K103" s="298">
        <v>4890</v>
      </c>
      <c r="L103" s="179">
        <f t="shared" si="2"/>
        <v>1120</v>
      </c>
      <c r="M103" s="90"/>
    </row>
    <row r="104" spans="2:13" s="89" customFormat="1" ht="24.95" customHeight="1" x14ac:dyDescent="0.25">
      <c r="B104" s="309" t="s">
        <v>751</v>
      </c>
      <c r="C104" s="294">
        <v>44491</v>
      </c>
      <c r="D104" s="297">
        <v>0.69236111111111109</v>
      </c>
      <c r="E104" s="297">
        <v>0.7006944444444444</v>
      </c>
      <c r="F104" s="267" t="s">
        <v>696</v>
      </c>
      <c r="G104" s="267" t="s">
        <v>654</v>
      </c>
      <c r="H104" s="267" t="s">
        <v>650</v>
      </c>
      <c r="I104" s="267" t="s">
        <v>697</v>
      </c>
      <c r="J104" s="298">
        <v>9300</v>
      </c>
      <c r="K104" s="298">
        <v>8260</v>
      </c>
      <c r="L104" s="179">
        <f t="shared" si="2"/>
        <v>1040</v>
      </c>
      <c r="M104" s="90"/>
    </row>
    <row r="105" spans="2:13" s="89" customFormat="1" ht="24.95" customHeight="1" x14ac:dyDescent="0.25">
      <c r="B105" s="309" t="s">
        <v>752</v>
      </c>
      <c r="C105" s="294">
        <v>44491</v>
      </c>
      <c r="D105" s="297">
        <v>0.70347222222222217</v>
      </c>
      <c r="E105" s="297">
        <v>0.71250000000000002</v>
      </c>
      <c r="F105" s="267" t="s">
        <v>671</v>
      </c>
      <c r="G105" s="267" t="s">
        <v>658</v>
      </c>
      <c r="H105" s="267" t="s">
        <v>650</v>
      </c>
      <c r="I105" s="267" t="s">
        <v>672</v>
      </c>
      <c r="J105" s="298">
        <v>5050</v>
      </c>
      <c r="K105" s="298">
        <v>4120</v>
      </c>
      <c r="L105" s="179">
        <f t="shared" si="2"/>
        <v>930</v>
      </c>
      <c r="M105" s="90"/>
    </row>
    <row r="106" spans="2:13" s="89" customFormat="1" ht="24.95" customHeight="1" x14ac:dyDescent="0.25">
      <c r="B106" s="293" t="s">
        <v>753</v>
      </c>
      <c r="C106" s="294">
        <v>44491</v>
      </c>
      <c r="D106" s="230">
        <v>0.64027777777777783</v>
      </c>
      <c r="E106" s="230">
        <v>0.64652777777777781</v>
      </c>
      <c r="F106" s="230" t="s">
        <v>674</v>
      </c>
      <c r="G106" s="267" t="s">
        <v>675</v>
      </c>
      <c r="H106" s="267" t="s">
        <v>676</v>
      </c>
      <c r="I106" s="230" t="s">
        <v>677</v>
      </c>
      <c r="J106" s="295">
        <v>30250</v>
      </c>
      <c r="K106" s="295">
        <v>12590</v>
      </c>
      <c r="L106" s="179">
        <f t="shared" si="2"/>
        <v>17660</v>
      </c>
      <c r="M106" s="90"/>
    </row>
    <row r="107" spans="2:13" s="89" customFormat="1" ht="24.95" customHeight="1" x14ac:dyDescent="0.25">
      <c r="B107" s="309" t="s">
        <v>754</v>
      </c>
      <c r="C107" s="294">
        <v>44492</v>
      </c>
      <c r="D107" s="297">
        <v>0.66875000000000007</v>
      </c>
      <c r="E107" s="297">
        <v>0.68263888888888891</v>
      </c>
      <c r="F107" s="267" t="s">
        <v>755</v>
      </c>
      <c r="G107" s="267" t="s">
        <v>649</v>
      </c>
      <c r="H107" s="267" t="s">
        <v>650</v>
      </c>
      <c r="I107" s="267" t="s">
        <v>756</v>
      </c>
      <c r="J107" s="298">
        <v>2360</v>
      </c>
      <c r="K107" s="298">
        <v>1830</v>
      </c>
      <c r="L107" s="179">
        <f t="shared" si="2"/>
        <v>530</v>
      </c>
      <c r="M107" s="90"/>
    </row>
    <row r="108" spans="2:13" s="89" customFormat="1" ht="24.95" customHeight="1" x14ac:dyDescent="0.25">
      <c r="B108" s="293" t="s">
        <v>757</v>
      </c>
      <c r="C108" s="294">
        <v>44492</v>
      </c>
      <c r="D108" s="230">
        <v>0.40347222222222223</v>
      </c>
      <c r="E108" s="230">
        <v>0.40972222222222227</v>
      </c>
      <c r="F108" s="230" t="s">
        <v>674</v>
      </c>
      <c r="G108" s="267" t="s">
        <v>675</v>
      </c>
      <c r="H108" s="267" t="s">
        <v>676</v>
      </c>
      <c r="I108" s="230" t="s">
        <v>677</v>
      </c>
      <c r="J108" s="295">
        <v>21520</v>
      </c>
      <c r="K108" s="295">
        <v>12610</v>
      </c>
      <c r="L108" s="179">
        <f t="shared" si="2"/>
        <v>8910</v>
      </c>
      <c r="M108" s="90"/>
    </row>
    <row r="109" spans="2:13" s="89" customFormat="1" ht="24.95" customHeight="1" x14ac:dyDescent="0.25">
      <c r="B109" s="293" t="s">
        <v>758</v>
      </c>
      <c r="C109" s="294">
        <v>44492</v>
      </c>
      <c r="D109" s="230">
        <v>0.47916666666666669</v>
      </c>
      <c r="E109" s="230">
        <v>0.48541666666666666</v>
      </c>
      <c r="F109" s="230" t="s">
        <v>674</v>
      </c>
      <c r="G109" s="267" t="s">
        <v>675</v>
      </c>
      <c r="H109" s="267" t="s">
        <v>676</v>
      </c>
      <c r="I109" s="230" t="s">
        <v>677</v>
      </c>
      <c r="J109" s="295">
        <v>21520</v>
      </c>
      <c r="K109" s="295">
        <v>12590</v>
      </c>
      <c r="L109" s="179">
        <f t="shared" si="2"/>
        <v>8930</v>
      </c>
      <c r="M109" s="90"/>
    </row>
    <row r="110" spans="2:13" s="89" customFormat="1" ht="24.95" customHeight="1" x14ac:dyDescent="0.25">
      <c r="B110" s="309" t="s">
        <v>759</v>
      </c>
      <c r="C110" s="294">
        <v>44494</v>
      </c>
      <c r="D110" s="297">
        <v>0.43472222222222223</v>
      </c>
      <c r="E110" s="297">
        <v>0.44722222222222219</v>
      </c>
      <c r="F110" s="267" t="s">
        <v>702</v>
      </c>
      <c r="G110" s="267" t="s">
        <v>649</v>
      </c>
      <c r="H110" s="267" t="s">
        <v>650</v>
      </c>
      <c r="I110" s="267" t="s">
        <v>703</v>
      </c>
      <c r="J110" s="298">
        <v>1350</v>
      </c>
      <c r="K110" s="298">
        <v>1120</v>
      </c>
      <c r="L110" s="179">
        <f t="shared" si="2"/>
        <v>230</v>
      </c>
      <c r="M110" s="90"/>
    </row>
    <row r="111" spans="2:13" s="89" customFormat="1" ht="24.95" customHeight="1" x14ac:dyDescent="0.25">
      <c r="B111" s="309" t="s">
        <v>760</v>
      </c>
      <c r="C111" s="294">
        <v>44495</v>
      </c>
      <c r="D111" s="297">
        <v>0.36736111111111108</v>
      </c>
      <c r="E111" s="297">
        <v>0.40208333333333335</v>
      </c>
      <c r="F111" s="267" t="s">
        <v>761</v>
      </c>
      <c r="G111" s="267" t="s">
        <v>685</v>
      </c>
      <c r="H111" s="267" t="s">
        <v>650</v>
      </c>
      <c r="I111" s="267" t="s">
        <v>532</v>
      </c>
      <c r="J111" s="298">
        <v>2020</v>
      </c>
      <c r="K111" s="298">
        <v>1730</v>
      </c>
      <c r="L111" s="179">
        <f t="shared" si="2"/>
        <v>290</v>
      </c>
      <c r="M111" s="90"/>
    </row>
    <row r="112" spans="2:13" s="89" customFormat="1" ht="24.95" customHeight="1" x14ac:dyDescent="0.25">
      <c r="B112" s="309" t="s">
        <v>762</v>
      </c>
      <c r="C112" s="294">
        <v>44495</v>
      </c>
      <c r="D112" s="297">
        <v>0.42638888888888887</v>
      </c>
      <c r="E112" s="297">
        <v>0.43958333333333338</v>
      </c>
      <c r="F112" s="267" t="s">
        <v>657</v>
      </c>
      <c r="G112" s="267" t="s">
        <v>658</v>
      </c>
      <c r="H112" s="267" t="s">
        <v>659</v>
      </c>
      <c r="I112" s="267" t="s">
        <v>660</v>
      </c>
      <c r="J112" s="298">
        <v>5210</v>
      </c>
      <c r="K112" s="298">
        <v>4780</v>
      </c>
      <c r="L112" s="179">
        <f t="shared" si="2"/>
        <v>430</v>
      </c>
      <c r="M112" s="90"/>
    </row>
    <row r="113" spans="2:13" s="89" customFormat="1" ht="24.95" customHeight="1" x14ac:dyDescent="0.25">
      <c r="B113" s="309" t="s">
        <v>763</v>
      </c>
      <c r="C113" s="294">
        <v>44495</v>
      </c>
      <c r="D113" s="297">
        <v>0.4381944444444445</v>
      </c>
      <c r="E113" s="297">
        <v>0.4604166666666667</v>
      </c>
      <c r="F113" s="267" t="s">
        <v>668</v>
      </c>
      <c r="G113" s="267" t="s">
        <v>649</v>
      </c>
      <c r="H113" s="267" t="s">
        <v>650</v>
      </c>
      <c r="I113" s="267" t="s">
        <v>720</v>
      </c>
      <c r="J113" s="298">
        <v>9640</v>
      </c>
      <c r="K113" s="298">
        <v>8890</v>
      </c>
      <c r="L113" s="179">
        <f t="shared" si="2"/>
        <v>750</v>
      </c>
      <c r="M113" s="90"/>
    </row>
    <row r="114" spans="2:13" s="89" customFormat="1" ht="24.95" customHeight="1" x14ac:dyDescent="0.25">
      <c r="B114" s="309" t="s">
        <v>764</v>
      </c>
      <c r="C114" s="294">
        <v>44495</v>
      </c>
      <c r="D114" s="297">
        <v>0.48055555555555557</v>
      </c>
      <c r="E114" s="297">
        <v>0.48680555555555555</v>
      </c>
      <c r="F114" s="267" t="s">
        <v>668</v>
      </c>
      <c r="G114" s="267" t="s">
        <v>658</v>
      </c>
      <c r="H114" s="267" t="s">
        <v>650</v>
      </c>
      <c r="I114" s="267" t="s">
        <v>720</v>
      </c>
      <c r="J114" s="298">
        <v>11330</v>
      </c>
      <c r="K114" s="298">
        <v>9410</v>
      </c>
      <c r="L114" s="179">
        <f t="shared" si="2"/>
        <v>1920</v>
      </c>
      <c r="M114" s="90"/>
    </row>
    <row r="115" spans="2:13" s="89" customFormat="1" ht="24.95" customHeight="1" x14ac:dyDescent="0.25">
      <c r="B115" s="309" t="s">
        <v>765</v>
      </c>
      <c r="C115" s="294">
        <v>44496</v>
      </c>
      <c r="D115" s="297">
        <v>0.37777777777777777</v>
      </c>
      <c r="E115" s="297">
        <v>0.38680555555555557</v>
      </c>
      <c r="F115" s="267" t="s">
        <v>657</v>
      </c>
      <c r="G115" s="267" t="s">
        <v>658</v>
      </c>
      <c r="H115" s="267" t="s">
        <v>659</v>
      </c>
      <c r="I115" s="267" t="s">
        <v>660</v>
      </c>
      <c r="J115" s="298">
        <v>5200</v>
      </c>
      <c r="K115" s="298">
        <v>4780</v>
      </c>
      <c r="L115" s="179">
        <f t="shared" si="2"/>
        <v>420</v>
      </c>
      <c r="M115" s="90"/>
    </row>
    <row r="116" spans="2:13" s="89" customFormat="1" ht="24.95" customHeight="1" x14ac:dyDescent="0.25">
      <c r="B116" s="309" t="s">
        <v>766</v>
      </c>
      <c r="C116" s="294">
        <v>44496</v>
      </c>
      <c r="D116" s="297">
        <v>0.43888888888888888</v>
      </c>
      <c r="E116" s="297">
        <v>0.44722222222222219</v>
      </c>
      <c r="F116" s="267" t="s">
        <v>657</v>
      </c>
      <c r="G116" s="267" t="s">
        <v>658</v>
      </c>
      <c r="H116" s="267" t="s">
        <v>659</v>
      </c>
      <c r="I116" s="267" t="s">
        <v>660</v>
      </c>
      <c r="J116" s="298">
        <v>5320</v>
      </c>
      <c r="K116" s="298">
        <v>4780</v>
      </c>
      <c r="L116" s="179">
        <f t="shared" si="2"/>
        <v>540</v>
      </c>
      <c r="M116" s="90"/>
    </row>
    <row r="117" spans="2:13" s="89" customFormat="1" ht="24.95" customHeight="1" x14ac:dyDescent="0.25">
      <c r="B117" s="309" t="s">
        <v>767</v>
      </c>
      <c r="C117" s="294">
        <v>44497</v>
      </c>
      <c r="D117" s="297">
        <v>0.3354166666666667</v>
      </c>
      <c r="E117" s="297">
        <v>0.34722222222222227</v>
      </c>
      <c r="F117" s="267" t="s">
        <v>696</v>
      </c>
      <c r="G117" s="267" t="s">
        <v>658</v>
      </c>
      <c r="H117" s="267" t="s">
        <v>650</v>
      </c>
      <c r="I117" s="267" t="s">
        <v>697</v>
      </c>
      <c r="J117" s="298">
        <v>8920</v>
      </c>
      <c r="K117" s="298">
        <v>8290</v>
      </c>
      <c r="L117" s="179">
        <f t="shared" si="2"/>
        <v>630</v>
      </c>
      <c r="M117" s="90"/>
    </row>
    <row r="118" spans="2:13" s="89" customFormat="1" ht="24.95" customHeight="1" x14ac:dyDescent="0.25">
      <c r="B118" s="309" t="s">
        <v>768</v>
      </c>
      <c r="C118" s="294">
        <v>44497</v>
      </c>
      <c r="D118" s="297">
        <v>0.39652777777777781</v>
      </c>
      <c r="E118" s="297">
        <v>0.4055555555555555</v>
      </c>
      <c r="F118" s="267" t="s">
        <v>657</v>
      </c>
      <c r="G118" s="267" t="s">
        <v>658</v>
      </c>
      <c r="H118" s="267" t="s">
        <v>659</v>
      </c>
      <c r="I118" s="267" t="s">
        <v>660</v>
      </c>
      <c r="J118" s="298">
        <v>5140</v>
      </c>
      <c r="K118" s="298">
        <v>4860</v>
      </c>
      <c r="L118" s="179">
        <f t="shared" si="2"/>
        <v>280</v>
      </c>
      <c r="M118" s="90"/>
    </row>
    <row r="119" spans="2:13" s="89" customFormat="1" ht="24.95" customHeight="1" x14ac:dyDescent="0.25">
      <c r="B119" s="309" t="s">
        <v>769</v>
      </c>
      <c r="C119" s="294">
        <v>44497</v>
      </c>
      <c r="D119" s="297">
        <v>0.4513888888888889</v>
      </c>
      <c r="E119" s="297">
        <v>0.4694444444444445</v>
      </c>
      <c r="F119" s="267" t="s">
        <v>770</v>
      </c>
      <c r="G119" s="267" t="s">
        <v>649</v>
      </c>
      <c r="H119" s="267" t="s">
        <v>650</v>
      </c>
      <c r="I119" s="267" t="s">
        <v>771</v>
      </c>
      <c r="J119" s="298">
        <v>5510</v>
      </c>
      <c r="K119" s="298">
        <v>4770</v>
      </c>
      <c r="L119" s="179">
        <f t="shared" si="2"/>
        <v>740</v>
      </c>
      <c r="M119" s="90"/>
    </row>
    <row r="120" spans="2:13" s="89" customFormat="1" ht="24.95" customHeight="1" x14ac:dyDescent="0.25">
      <c r="B120" s="309" t="s">
        <v>772</v>
      </c>
      <c r="C120" s="294">
        <v>44497</v>
      </c>
      <c r="D120" s="297">
        <v>0.49305555555555558</v>
      </c>
      <c r="E120" s="297">
        <v>0.5</v>
      </c>
      <c r="F120" s="267" t="s">
        <v>749</v>
      </c>
      <c r="G120" s="267" t="s">
        <v>654</v>
      </c>
      <c r="H120" s="267" t="s">
        <v>650</v>
      </c>
      <c r="I120" s="267" t="s">
        <v>669</v>
      </c>
      <c r="J120" s="298">
        <v>23490</v>
      </c>
      <c r="K120" s="298">
        <v>9810</v>
      </c>
      <c r="L120" s="179">
        <f t="shared" si="2"/>
        <v>13680</v>
      </c>
      <c r="M120" s="90"/>
    </row>
    <row r="121" spans="2:13" s="89" customFormat="1" ht="24.95" customHeight="1" x14ac:dyDescent="0.25">
      <c r="B121" s="309" t="s">
        <v>773</v>
      </c>
      <c r="C121" s="294">
        <v>44497</v>
      </c>
      <c r="D121" s="297">
        <v>0.67638888888888893</v>
      </c>
      <c r="E121" s="297">
        <v>0.69097222222222221</v>
      </c>
      <c r="F121" s="267" t="s">
        <v>774</v>
      </c>
      <c r="G121" s="267" t="s">
        <v>649</v>
      </c>
      <c r="H121" s="267" t="s">
        <v>650</v>
      </c>
      <c r="I121" s="267" t="s">
        <v>775</v>
      </c>
      <c r="J121" s="298">
        <v>10410</v>
      </c>
      <c r="K121" s="298">
        <v>9810</v>
      </c>
      <c r="L121" s="179">
        <f t="shared" si="2"/>
        <v>600</v>
      </c>
      <c r="M121" s="90"/>
    </row>
    <row r="122" spans="2:13" s="89" customFormat="1" ht="24.95" customHeight="1" x14ac:dyDescent="0.25">
      <c r="B122" s="309" t="s">
        <v>776</v>
      </c>
      <c r="C122" s="294">
        <v>44497</v>
      </c>
      <c r="D122" s="297">
        <v>0.70694444444444438</v>
      </c>
      <c r="E122" s="297">
        <v>0.71944444444444444</v>
      </c>
      <c r="F122" s="267" t="s">
        <v>755</v>
      </c>
      <c r="G122" s="267" t="s">
        <v>654</v>
      </c>
      <c r="H122" s="267" t="s">
        <v>650</v>
      </c>
      <c r="I122" s="267" t="s">
        <v>756</v>
      </c>
      <c r="J122" s="298">
        <v>2910</v>
      </c>
      <c r="K122" s="298">
        <v>1820</v>
      </c>
      <c r="L122" s="179">
        <f t="shared" si="2"/>
        <v>1090</v>
      </c>
      <c r="M122" s="90"/>
    </row>
    <row r="123" spans="2:13" s="89" customFormat="1" ht="24.95" customHeight="1" x14ac:dyDescent="0.25">
      <c r="B123" s="293" t="s">
        <v>777</v>
      </c>
      <c r="C123" s="294">
        <v>44497</v>
      </c>
      <c r="D123" s="230">
        <v>0.43263888888888885</v>
      </c>
      <c r="E123" s="230">
        <v>0.44166666666666665</v>
      </c>
      <c r="F123" s="230" t="s">
        <v>674</v>
      </c>
      <c r="G123" s="267" t="s">
        <v>675</v>
      </c>
      <c r="H123" s="267" t="s">
        <v>676</v>
      </c>
      <c r="I123" s="230" t="s">
        <v>677</v>
      </c>
      <c r="J123" s="295">
        <v>13730</v>
      </c>
      <c r="K123" s="295">
        <v>12540</v>
      </c>
      <c r="L123" s="179">
        <f t="shared" si="2"/>
        <v>1190</v>
      </c>
      <c r="M123" s="90"/>
    </row>
    <row r="124" spans="2:13" s="89" customFormat="1" ht="24.95" customHeight="1" x14ac:dyDescent="0.25">
      <c r="B124" s="308" t="s">
        <v>778</v>
      </c>
      <c r="C124" s="294">
        <v>44498</v>
      </c>
      <c r="D124" s="297">
        <v>0.27013888888888887</v>
      </c>
      <c r="E124" s="297">
        <v>0.28888888888888892</v>
      </c>
      <c r="F124" s="297" t="s">
        <v>665</v>
      </c>
      <c r="G124" s="267" t="s">
        <v>658</v>
      </c>
      <c r="H124" s="267" t="s">
        <v>650</v>
      </c>
      <c r="I124" s="297" t="s">
        <v>524</v>
      </c>
      <c r="J124" s="305">
        <v>5040</v>
      </c>
      <c r="K124" s="305">
        <v>4440</v>
      </c>
      <c r="L124" s="179">
        <f t="shared" si="2"/>
        <v>600</v>
      </c>
      <c r="M124" s="90"/>
    </row>
    <row r="125" spans="2:13" s="89" customFormat="1" ht="24.95" customHeight="1" x14ac:dyDescent="0.25">
      <c r="B125" s="309" t="s">
        <v>779</v>
      </c>
      <c r="C125" s="294">
        <v>44498</v>
      </c>
      <c r="D125" s="297">
        <v>0.375</v>
      </c>
      <c r="E125" s="297">
        <v>0.39097222222222222</v>
      </c>
      <c r="F125" s="267" t="s">
        <v>780</v>
      </c>
      <c r="G125" s="267" t="s">
        <v>649</v>
      </c>
      <c r="H125" s="267" t="s">
        <v>650</v>
      </c>
      <c r="I125" s="267" t="s">
        <v>651</v>
      </c>
      <c r="J125" s="298">
        <v>4080</v>
      </c>
      <c r="K125" s="298">
        <v>3520</v>
      </c>
      <c r="L125" s="179">
        <f t="shared" si="2"/>
        <v>560</v>
      </c>
      <c r="M125" s="90"/>
    </row>
    <row r="126" spans="2:13" s="89" customFormat="1" ht="24.95" customHeight="1" x14ac:dyDescent="0.25">
      <c r="B126" s="309" t="s">
        <v>781</v>
      </c>
      <c r="C126" s="294">
        <v>44498</v>
      </c>
      <c r="D126" s="297">
        <v>0.3979166666666667</v>
      </c>
      <c r="E126" s="297">
        <v>0.41666666666666669</v>
      </c>
      <c r="F126" s="267" t="s">
        <v>670</v>
      </c>
      <c r="G126" s="267" t="s">
        <v>658</v>
      </c>
      <c r="H126" s="267" t="s">
        <v>650</v>
      </c>
      <c r="I126" s="267" t="s">
        <v>660</v>
      </c>
      <c r="J126" s="298">
        <v>2820</v>
      </c>
      <c r="K126" s="298">
        <v>2050</v>
      </c>
      <c r="L126" s="179">
        <f t="shared" si="2"/>
        <v>770</v>
      </c>
      <c r="M126" s="90"/>
    </row>
    <row r="127" spans="2:13" s="89" customFormat="1" ht="24.95" customHeight="1" x14ac:dyDescent="0.25">
      <c r="B127" s="309" t="s">
        <v>782</v>
      </c>
      <c r="C127" s="294">
        <v>44498</v>
      </c>
      <c r="D127" s="297">
        <v>0.40208333333333335</v>
      </c>
      <c r="E127" s="297">
        <v>0.42083333333333334</v>
      </c>
      <c r="F127" s="267" t="s">
        <v>657</v>
      </c>
      <c r="G127" s="267" t="s">
        <v>658</v>
      </c>
      <c r="H127" s="267" t="s">
        <v>659</v>
      </c>
      <c r="I127" s="267" t="s">
        <v>660</v>
      </c>
      <c r="J127" s="298">
        <v>5420</v>
      </c>
      <c r="K127" s="298">
        <v>5020</v>
      </c>
      <c r="L127" s="179">
        <f t="shared" si="2"/>
        <v>400</v>
      </c>
      <c r="M127" s="90"/>
    </row>
    <row r="128" spans="2:13" s="89" customFormat="1" ht="24.95" customHeight="1" x14ac:dyDescent="0.25">
      <c r="B128" s="309" t="s">
        <v>783</v>
      </c>
      <c r="C128" s="294">
        <v>44498</v>
      </c>
      <c r="D128" s="297">
        <v>0.58124999999999993</v>
      </c>
      <c r="E128" s="297">
        <v>0.59791666666666665</v>
      </c>
      <c r="F128" s="267" t="s">
        <v>668</v>
      </c>
      <c r="G128" s="267" t="s">
        <v>649</v>
      </c>
      <c r="H128" s="267" t="s">
        <v>650</v>
      </c>
      <c r="I128" s="267" t="s">
        <v>720</v>
      </c>
      <c r="J128" s="298">
        <v>9700</v>
      </c>
      <c r="K128" s="298">
        <v>8840</v>
      </c>
      <c r="L128" s="179">
        <f t="shared" si="2"/>
        <v>860</v>
      </c>
      <c r="M128" s="90"/>
    </row>
    <row r="129" spans="2:13" s="89" customFormat="1" ht="24.95" customHeight="1" x14ac:dyDescent="0.25">
      <c r="B129" s="309" t="s">
        <v>784</v>
      </c>
      <c r="C129" s="294">
        <v>44498</v>
      </c>
      <c r="D129" s="297">
        <v>0.60069444444444442</v>
      </c>
      <c r="E129" s="297">
        <v>0.6069444444444444</v>
      </c>
      <c r="F129" s="267" t="s">
        <v>704</v>
      </c>
      <c r="G129" s="267" t="s">
        <v>658</v>
      </c>
      <c r="H129" s="267" t="s">
        <v>650</v>
      </c>
      <c r="I129" s="267" t="s">
        <v>785</v>
      </c>
      <c r="J129" s="298">
        <v>7660</v>
      </c>
      <c r="K129" s="298">
        <v>7300</v>
      </c>
      <c r="L129" s="179">
        <f t="shared" si="2"/>
        <v>360</v>
      </c>
      <c r="M129" s="90"/>
    </row>
    <row r="130" spans="2:13" s="89" customFormat="1" ht="24.95" customHeight="1" x14ac:dyDescent="0.25">
      <c r="B130" s="309" t="s">
        <v>786</v>
      </c>
      <c r="C130" s="294">
        <v>44498</v>
      </c>
      <c r="D130" s="297">
        <v>0.63888888888888895</v>
      </c>
      <c r="E130" s="297">
        <v>0.64861111111111114</v>
      </c>
      <c r="F130" s="267" t="s">
        <v>668</v>
      </c>
      <c r="G130" s="267" t="s">
        <v>654</v>
      </c>
      <c r="H130" s="267" t="s">
        <v>650</v>
      </c>
      <c r="I130" s="267" t="s">
        <v>720</v>
      </c>
      <c r="J130" s="298">
        <v>12800</v>
      </c>
      <c r="K130" s="298">
        <v>8460</v>
      </c>
      <c r="L130" s="179">
        <f t="shared" si="2"/>
        <v>4340</v>
      </c>
      <c r="M130" s="90"/>
    </row>
    <row r="131" spans="2:13" s="89" customFormat="1" ht="24.95" customHeight="1" x14ac:dyDescent="0.25">
      <c r="B131" s="309" t="s">
        <v>787</v>
      </c>
      <c r="C131" s="294">
        <v>44498</v>
      </c>
      <c r="D131" s="297">
        <v>0.64513888888888882</v>
      </c>
      <c r="E131" s="297">
        <v>0.65555555555555556</v>
      </c>
      <c r="F131" s="267" t="s">
        <v>704</v>
      </c>
      <c r="G131" s="267" t="s">
        <v>658</v>
      </c>
      <c r="H131" s="267" t="s">
        <v>650</v>
      </c>
      <c r="I131" s="267" t="s">
        <v>785</v>
      </c>
      <c r="J131" s="298">
        <v>8040</v>
      </c>
      <c r="K131" s="298">
        <v>7370</v>
      </c>
      <c r="L131" s="179">
        <f t="shared" si="2"/>
        <v>670</v>
      </c>
      <c r="M131" s="90"/>
    </row>
    <row r="132" spans="2:13" s="89" customFormat="1" ht="24.95" customHeight="1" x14ac:dyDescent="0.25">
      <c r="B132" s="309" t="s">
        <v>788</v>
      </c>
      <c r="C132" s="294">
        <v>44498</v>
      </c>
      <c r="D132" s="297">
        <v>0.64722222222222225</v>
      </c>
      <c r="E132" s="297">
        <v>0.65972222222222221</v>
      </c>
      <c r="F132" s="267" t="s">
        <v>789</v>
      </c>
      <c r="G132" s="267" t="s">
        <v>685</v>
      </c>
      <c r="H132" s="267" t="s">
        <v>650</v>
      </c>
      <c r="I132" s="267" t="s">
        <v>790</v>
      </c>
      <c r="J132" s="298">
        <v>4890</v>
      </c>
      <c r="K132" s="298">
        <v>4720</v>
      </c>
      <c r="L132" s="179">
        <f t="shared" si="2"/>
        <v>170</v>
      </c>
      <c r="M132" s="90"/>
    </row>
    <row r="133" spans="2:13" s="89" customFormat="1" ht="24.95" customHeight="1" x14ac:dyDescent="0.25">
      <c r="B133" s="309" t="s">
        <v>791</v>
      </c>
      <c r="C133" s="294">
        <v>44498</v>
      </c>
      <c r="D133" s="297">
        <v>0.65833333333333333</v>
      </c>
      <c r="E133" s="297">
        <v>0.66805555555555562</v>
      </c>
      <c r="F133" s="267" t="s">
        <v>668</v>
      </c>
      <c r="G133" s="267" t="s">
        <v>654</v>
      </c>
      <c r="H133" s="267" t="s">
        <v>650</v>
      </c>
      <c r="I133" s="267" t="s">
        <v>720</v>
      </c>
      <c r="J133" s="298">
        <v>13330</v>
      </c>
      <c r="K133" s="298">
        <v>8860</v>
      </c>
      <c r="L133" s="179">
        <f t="shared" si="2"/>
        <v>4470</v>
      </c>
      <c r="M133" s="90"/>
    </row>
    <row r="134" spans="2:13" s="89" customFormat="1" ht="24.95" customHeight="1" x14ac:dyDescent="0.25">
      <c r="B134" s="309" t="s">
        <v>792</v>
      </c>
      <c r="C134" s="294">
        <v>44498</v>
      </c>
      <c r="D134" s="297">
        <v>0.69097222222222221</v>
      </c>
      <c r="E134" s="297">
        <v>0.70347222222222217</v>
      </c>
      <c r="F134" s="267" t="s">
        <v>774</v>
      </c>
      <c r="G134" s="267" t="s">
        <v>649</v>
      </c>
      <c r="H134" s="267" t="s">
        <v>650</v>
      </c>
      <c r="I134" s="267" t="s">
        <v>775</v>
      </c>
      <c r="J134" s="298">
        <v>10140</v>
      </c>
      <c r="K134" s="298">
        <v>9740</v>
      </c>
      <c r="L134" s="179">
        <f t="shared" si="2"/>
        <v>400</v>
      </c>
      <c r="M134" s="90"/>
    </row>
    <row r="135" spans="2:13" s="89" customFormat="1" ht="24.95" customHeight="1" x14ac:dyDescent="0.25">
      <c r="B135" s="309" t="s">
        <v>793</v>
      </c>
      <c r="C135" s="294">
        <v>44498</v>
      </c>
      <c r="D135" s="297">
        <v>0.69305555555555554</v>
      </c>
      <c r="E135" s="297">
        <v>0.70624999999999993</v>
      </c>
      <c r="F135" s="267" t="s">
        <v>671</v>
      </c>
      <c r="G135" s="267" t="s">
        <v>658</v>
      </c>
      <c r="H135" s="267" t="s">
        <v>650</v>
      </c>
      <c r="I135" s="267" t="s">
        <v>672</v>
      </c>
      <c r="J135" s="298">
        <v>5590</v>
      </c>
      <c r="K135" s="298">
        <v>4160</v>
      </c>
      <c r="L135" s="179">
        <f t="shared" si="2"/>
        <v>1430</v>
      </c>
      <c r="M135" s="90"/>
    </row>
    <row r="136" spans="2:13" s="89" customFormat="1" ht="24.95" customHeight="1" x14ac:dyDescent="0.25">
      <c r="B136" s="293" t="s">
        <v>794</v>
      </c>
      <c r="C136" s="294">
        <v>44499</v>
      </c>
      <c r="D136" s="230">
        <v>0.38611111111111113</v>
      </c>
      <c r="E136" s="230">
        <v>0.39166666666666666</v>
      </c>
      <c r="F136" s="230" t="s">
        <v>674</v>
      </c>
      <c r="G136" s="267" t="s">
        <v>675</v>
      </c>
      <c r="H136" s="267" t="s">
        <v>676</v>
      </c>
      <c r="I136" s="230" t="s">
        <v>677</v>
      </c>
      <c r="J136" s="295">
        <v>28700</v>
      </c>
      <c r="K136" s="295">
        <v>12490</v>
      </c>
      <c r="L136" s="179">
        <f t="shared" si="2"/>
        <v>16210</v>
      </c>
      <c r="M136" s="90"/>
    </row>
    <row r="137" spans="2:13" s="89" customFormat="1" ht="24.95" customHeight="1" x14ac:dyDescent="0.25">
      <c r="B137" s="293" t="s">
        <v>795</v>
      </c>
      <c r="C137" s="294">
        <v>44499</v>
      </c>
      <c r="D137" s="230">
        <v>0.45624999999999999</v>
      </c>
      <c r="E137" s="230">
        <v>0.46527777777777773</v>
      </c>
      <c r="F137" s="230" t="s">
        <v>674</v>
      </c>
      <c r="G137" s="267" t="s">
        <v>675</v>
      </c>
      <c r="H137" s="267" t="s">
        <v>676</v>
      </c>
      <c r="I137" s="230" t="s">
        <v>677</v>
      </c>
      <c r="J137" s="295">
        <v>32050</v>
      </c>
      <c r="K137" s="295">
        <v>12490</v>
      </c>
      <c r="L137" s="179">
        <f t="shared" si="2"/>
        <v>19560</v>
      </c>
      <c r="M137" s="90"/>
    </row>
    <row r="138" spans="2:13" s="89" customFormat="1" ht="24.95" customHeight="1" x14ac:dyDescent="0.25">
      <c r="B138" s="293" t="s">
        <v>514</v>
      </c>
      <c r="C138" s="294">
        <v>44470</v>
      </c>
      <c r="D138" s="230">
        <v>2.0833333333333333E-3</v>
      </c>
      <c r="E138" s="230">
        <v>9.7222222222222224E-3</v>
      </c>
      <c r="F138" s="230" t="s">
        <v>515</v>
      </c>
      <c r="G138" s="188" t="s">
        <v>796</v>
      </c>
      <c r="H138" s="188" t="s">
        <v>676</v>
      </c>
      <c r="I138" s="230" t="s">
        <v>516</v>
      </c>
      <c r="J138" s="295">
        <v>20590</v>
      </c>
      <c r="K138" s="295">
        <v>10990</v>
      </c>
      <c r="L138" s="179">
        <f t="shared" si="2"/>
        <v>9600</v>
      </c>
      <c r="M138" s="90"/>
    </row>
    <row r="139" spans="2:13" s="89" customFormat="1" ht="24.95" customHeight="1" x14ac:dyDescent="0.25">
      <c r="B139" s="293" t="s">
        <v>517</v>
      </c>
      <c r="C139" s="294">
        <v>44470</v>
      </c>
      <c r="D139" s="230">
        <v>3.6111111111111115E-2</v>
      </c>
      <c r="E139" s="230">
        <v>4.3055555555555562E-2</v>
      </c>
      <c r="F139" s="230" t="s">
        <v>518</v>
      </c>
      <c r="G139" s="188" t="s">
        <v>796</v>
      </c>
      <c r="H139" s="188" t="s">
        <v>676</v>
      </c>
      <c r="I139" s="230" t="s">
        <v>519</v>
      </c>
      <c r="J139" s="295">
        <v>14050</v>
      </c>
      <c r="K139" s="295">
        <v>10740</v>
      </c>
      <c r="L139" s="179">
        <f t="shared" si="2"/>
        <v>3310</v>
      </c>
      <c r="M139" s="90"/>
    </row>
    <row r="140" spans="2:13" s="89" customFormat="1" ht="24.95" customHeight="1" x14ac:dyDescent="0.25">
      <c r="B140" s="293" t="s">
        <v>520</v>
      </c>
      <c r="C140" s="294">
        <v>44470</v>
      </c>
      <c r="D140" s="230">
        <v>0.47361111111111115</v>
      </c>
      <c r="E140" s="230">
        <v>0.47916666666666669</v>
      </c>
      <c r="F140" s="230" t="s">
        <v>521</v>
      </c>
      <c r="G140" s="188" t="s">
        <v>796</v>
      </c>
      <c r="H140" s="188" t="s">
        <v>676</v>
      </c>
      <c r="I140" s="230" t="s">
        <v>522</v>
      </c>
      <c r="J140" s="295">
        <v>9990</v>
      </c>
      <c r="K140" s="295">
        <v>7560</v>
      </c>
      <c r="L140" s="179">
        <f t="shared" si="2"/>
        <v>2430</v>
      </c>
      <c r="M140" s="90"/>
    </row>
    <row r="141" spans="2:13" s="89" customFormat="1" ht="24.95" customHeight="1" x14ac:dyDescent="0.25">
      <c r="B141" s="293" t="s">
        <v>523</v>
      </c>
      <c r="C141" s="294">
        <v>44470</v>
      </c>
      <c r="D141" s="230">
        <v>0.48680555555555555</v>
      </c>
      <c r="E141" s="230">
        <v>0.49236111111111108</v>
      </c>
      <c r="F141" s="230" t="s">
        <v>515</v>
      </c>
      <c r="G141" s="188" t="s">
        <v>796</v>
      </c>
      <c r="H141" s="188" t="s">
        <v>676</v>
      </c>
      <c r="I141" s="230" t="s">
        <v>524</v>
      </c>
      <c r="J141" s="295">
        <v>21170</v>
      </c>
      <c r="K141" s="295">
        <v>10930</v>
      </c>
      <c r="L141" s="179">
        <f t="shared" si="2"/>
        <v>10240</v>
      </c>
      <c r="M141" s="90"/>
    </row>
    <row r="142" spans="2:13" s="89" customFormat="1" ht="24.95" customHeight="1" x14ac:dyDescent="0.25">
      <c r="B142" s="293" t="s">
        <v>525</v>
      </c>
      <c r="C142" s="294">
        <v>44470</v>
      </c>
      <c r="D142" s="230">
        <v>0.54305555555555551</v>
      </c>
      <c r="E142" s="230">
        <v>0.55277777777777781</v>
      </c>
      <c r="F142" s="230" t="s">
        <v>526</v>
      </c>
      <c r="G142" s="188" t="s">
        <v>796</v>
      </c>
      <c r="H142" s="188" t="s">
        <v>676</v>
      </c>
      <c r="I142" s="230" t="s">
        <v>527</v>
      </c>
      <c r="J142" s="295">
        <v>19270</v>
      </c>
      <c r="K142" s="295">
        <v>10730</v>
      </c>
      <c r="L142" s="179">
        <f t="shared" ref="L142:L205" si="3">J142-K142</f>
        <v>8540</v>
      </c>
      <c r="M142" s="90"/>
    </row>
    <row r="143" spans="2:13" s="89" customFormat="1" ht="24.95" customHeight="1" x14ac:dyDescent="0.25">
      <c r="B143" s="293" t="s">
        <v>528</v>
      </c>
      <c r="C143" s="294">
        <v>44470</v>
      </c>
      <c r="D143" s="230">
        <v>0.56527777777777777</v>
      </c>
      <c r="E143" s="230">
        <v>0.57152777777777775</v>
      </c>
      <c r="F143" s="230" t="s">
        <v>518</v>
      </c>
      <c r="G143" s="188" t="s">
        <v>796</v>
      </c>
      <c r="H143" s="188" t="s">
        <v>676</v>
      </c>
      <c r="I143" s="230" t="s">
        <v>529</v>
      </c>
      <c r="J143" s="295">
        <v>17140</v>
      </c>
      <c r="K143" s="295">
        <v>10700</v>
      </c>
      <c r="L143" s="179">
        <f t="shared" si="3"/>
        <v>6440</v>
      </c>
      <c r="M143" s="90"/>
    </row>
    <row r="144" spans="2:13" s="89" customFormat="1" ht="24.95" customHeight="1" x14ac:dyDescent="0.25">
      <c r="B144" s="293" t="s">
        <v>530</v>
      </c>
      <c r="C144" s="294">
        <v>44470</v>
      </c>
      <c r="D144" s="230">
        <v>0.59166666666666667</v>
      </c>
      <c r="E144" s="230">
        <v>0.59861111111111109</v>
      </c>
      <c r="F144" s="230" t="s">
        <v>531</v>
      </c>
      <c r="G144" s="188" t="s">
        <v>796</v>
      </c>
      <c r="H144" s="188" t="s">
        <v>676</v>
      </c>
      <c r="I144" s="230" t="s">
        <v>532</v>
      </c>
      <c r="J144" s="295">
        <v>16890</v>
      </c>
      <c r="K144" s="295">
        <v>10970</v>
      </c>
      <c r="L144" s="179">
        <f t="shared" si="3"/>
        <v>5920</v>
      </c>
      <c r="M144" s="90"/>
    </row>
    <row r="145" spans="2:13" s="89" customFormat="1" ht="24.95" customHeight="1" x14ac:dyDescent="0.25">
      <c r="B145" s="293" t="s">
        <v>533</v>
      </c>
      <c r="C145" s="294">
        <v>44470</v>
      </c>
      <c r="D145" s="230">
        <v>0.60763888888888895</v>
      </c>
      <c r="E145" s="230">
        <v>0.61458333333333337</v>
      </c>
      <c r="F145" s="230" t="s">
        <v>521</v>
      </c>
      <c r="G145" s="188" t="s">
        <v>796</v>
      </c>
      <c r="H145" s="188" t="s">
        <v>676</v>
      </c>
      <c r="I145" s="230" t="s">
        <v>522</v>
      </c>
      <c r="J145" s="295">
        <v>9670</v>
      </c>
      <c r="K145" s="295">
        <v>7640</v>
      </c>
      <c r="L145" s="179">
        <f t="shared" si="3"/>
        <v>2030</v>
      </c>
      <c r="M145" s="90"/>
    </row>
    <row r="146" spans="2:13" s="89" customFormat="1" ht="24.95" customHeight="1" x14ac:dyDescent="0.25">
      <c r="B146" s="293" t="s">
        <v>534</v>
      </c>
      <c r="C146" s="294">
        <v>44470</v>
      </c>
      <c r="D146" s="230">
        <v>0.97152777777777777</v>
      </c>
      <c r="E146" s="230">
        <v>0.98125000000000007</v>
      </c>
      <c r="F146" s="230" t="s">
        <v>515</v>
      </c>
      <c r="G146" s="188" t="s">
        <v>796</v>
      </c>
      <c r="H146" s="188" t="s">
        <v>676</v>
      </c>
      <c r="I146" s="230" t="s">
        <v>535</v>
      </c>
      <c r="J146" s="295">
        <v>20560</v>
      </c>
      <c r="K146" s="295">
        <v>10950</v>
      </c>
      <c r="L146" s="179">
        <f t="shared" si="3"/>
        <v>9610</v>
      </c>
      <c r="M146" s="90"/>
    </row>
    <row r="147" spans="2:13" s="89" customFormat="1" ht="24.95" customHeight="1" x14ac:dyDescent="0.25">
      <c r="B147" s="293" t="s">
        <v>536</v>
      </c>
      <c r="C147" s="294">
        <v>44470</v>
      </c>
      <c r="D147" s="230">
        <v>0.97916666666666663</v>
      </c>
      <c r="E147" s="230">
        <v>0.98819444444444438</v>
      </c>
      <c r="F147" s="230" t="s">
        <v>518</v>
      </c>
      <c r="G147" s="188" t="s">
        <v>796</v>
      </c>
      <c r="H147" s="188" t="s">
        <v>676</v>
      </c>
      <c r="I147" s="230" t="s">
        <v>519</v>
      </c>
      <c r="J147" s="295">
        <v>18920</v>
      </c>
      <c r="K147" s="295">
        <v>10940</v>
      </c>
      <c r="L147" s="179">
        <f t="shared" si="3"/>
        <v>7980</v>
      </c>
      <c r="M147" s="90"/>
    </row>
    <row r="148" spans="2:13" s="89" customFormat="1" ht="24.95" customHeight="1" x14ac:dyDescent="0.25">
      <c r="B148" s="293" t="s">
        <v>537</v>
      </c>
      <c r="C148" s="294">
        <v>44471</v>
      </c>
      <c r="D148" s="230">
        <v>0.11041666666666666</v>
      </c>
      <c r="E148" s="230">
        <v>0.11944444444444445</v>
      </c>
      <c r="F148" s="230" t="s">
        <v>518</v>
      </c>
      <c r="G148" s="188" t="s">
        <v>796</v>
      </c>
      <c r="H148" s="188" t="s">
        <v>676</v>
      </c>
      <c r="I148" s="230" t="s">
        <v>519</v>
      </c>
      <c r="J148" s="295">
        <v>18270</v>
      </c>
      <c r="K148" s="295">
        <v>10790</v>
      </c>
      <c r="L148" s="179">
        <f t="shared" si="3"/>
        <v>7480</v>
      </c>
      <c r="M148" s="90"/>
    </row>
    <row r="149" spans="2:13" s="89" customFormat="1" ht="24.95" customHeight="1" x14ac:dyDescent="0.25">
      <c r="B149" s="293" t="s">
        <v>538</v>
      </c>
      <c r="C149" s="294">
        <v>44471</v>
      </c>
      <c r="D149" s="230">
        <v>0.11180555555555556</v>
      </c>
      <c r="E149" s="230">
        <v>0.12152777777777778</v>
      </c>
      <c r="F149" s="230" t="s">
        <v>526</v>
      </c>
      <c r="G149" s="188" t="s">
        <v>796</v>
      </c>
      <c r="H149" s="188" t="s">
        <v>676</v>
      </c>
      <c r="I149" s="230" t="s">
        <v>539</v>
      </c>
      <c r="J149" s="295">
        <v>21540</v>
      </c>
      <c r="K149" s="295">
        <v>10890</v>
      </c>
      <c r="L149" s="179">
        <f t="shared" si="3"/>
        <v>10650</v>
      </c>
      <c r="M149" s="90"/>
    </row>
    <row r="150" spans="2:13" s="89" customFormat="1" ht="24.95" customHeight="1" x14ac:dyDescent="0.25">
      <c r="B150" s="296">
        <v>2759</v>
      </c>
      <c r="C150" s="294">
        <v>44471</v>
      </c>
      <c r="D150" s="297">
        <v>0.13194444444444445</v>
      </c>
      <c r="E150" s="297">
        <v>0.1388888888888889</v>
      </c>
      <c r="F150" s="297" t="s">
        <v>526</v>
      </c>
      <c r="G150" s="188" t="s">
        <v>796</v>
      </c>
      <c r="H150" s="188" t="s">
        <v>676</v>
      </c>
      <c r="I150" s="267" t="s">
        <v>535</v>
      </c>
      <c r="J150" s="298">
        <v>15430</v>
      </c>
      <c r="K150" s="298">
        <v>11080</v>
      </c>
      <c r="L150" s="179">
        <f t="shared" si="3"/>
        <v>4350</v>
      </c>
      <c r="M150" s="90"/>
    </row>
    <row r="151" spans="2:13" s="89" customFormat="1" ht="24.95" customHeight="1" x14ac:dyDescent="0.25">
      <c r="B151" s="296">
        <v>2761</v>
      </c>
      <c r="C151" s="294">
        <v>44471</v>
      </c>
      <c r="D151" s="297">
        <v>0.47222222222222227</v>
      </c>
      <c r="E151" s="297">
        <v>0.48055555555555557</v>
      </c>
      <c r="F151" s="297" t="s">
        <v>518</v>
      </c>
      <c r="G151" s="188" t="s">
        <v>796</v>
      </c>
      <c r="H151" s="188" t="s">
        <v>676</v>
      </c>
      <c r="I151" s="267" t="s">
        <v>529</v>
      </c>
      <c r="J151" s="298">
        <v>17710</v>
      </c>
      <c r="K151" s="298">
        <v>10760</v>
      </c>
      <c r="L151" s="179">
        <f t="shared" si="3"/>
        <v>6950</v>
      </c>
      <c r="M151" s="90"/>
    </row>
    <row r="152" spans="2:13" s="89" customFormat="1" ht="24.95" customHeight="1" x14ac:dyDescent="0.25">
      <c r="B152" s="299">
        <v>2763</v>
      </c>
      <c r="C152" s="294">
        <v>44471</v>
      </c>
      <c r="D152" s="297">
        <v>0.48333333333333334</v>
      </c>
      <c r="E152" s="297">
        <v>0.48888888888888887</v>
      </c>
      <c r="F152" s="267" t="s">
        <v>515</v>
      </c>
      <c r="G152" s="188" t="s">
        <v>796</v>
      </c>
      <c r="H152" s="188" t="s">
        <v>676</v>
      </c>
      <c r="I152" s="267" t="s">
        <v>524</v>
      </c>
      <c r="J152" s="298">
        <v>20410</v>
      </c>
      <c r="K152" s="298">
        <v>10970</v>
      </c>
      <c r="L152" s="179">
        <f t="shared" si="3"/>
        <v>9440</v>
      </c>
      <c r="M152" s="90"/>
    </row>
    <row r="153" spans="2:13" s="89" customFormat="1" ht="24.95" customHeight="1" x14ac:dyDescent="0.25">
      <c r="B153" s="296">
        <v>2764</v>
      </c>
      <c r="C153" s="294">
        <v>44471</v>
      </c>
      <c r="D153" s="297">
        <v>0.50694444444444442</v>
      </c>
      <c r="E153" s="297">
        <v>0.51458333333333328</v>
      </c>
      <c r="F153" s="297" t="s">
        <v>531</v>
      </c>
      <c r="G153" s="188" t="s">
        <v>796</v>
      </c>
      <c r="H153" s="188" t="s">
        <v>676</v>
      </c>
      <c r="I153" s="267" t="s">
        <v>532</v>
      </c>
      <c r="J153" s="298">
        <v>15860</v>
      </c>
      <c r="K153" s="298">
        <v>11000</v>
      </c>
      <c r="L153" s="179">
        <f t="shared" si="3"/>
        <v>4860</v>
      </c>
      <c r="M153" s="90"/>
    </row>
    <row r="154" spans="2:13" s="89" customFormat="1" ht="24.95" customHeight="1" x14ac:dyDescent="0.25">
      <c r="B154" s="296">
        <v>2766</v>
      </c>
      <c r="C154" s="294">
        <v>44471</v>
      </c>
      <c r="D154" s="297">
        <v>0.53194444444444444</v>
      </c>
      <c r="E154" s="297">
        <v>0.53888888888888886</v>
      </c>
      <c r="F154" s="297" t="s">
        <v>526</v>
      </c>
      <c r="G154" s="188" t="s">
        <v>796</v>
      </c>
      <c r="H154" s="188" t="s">
        <v>676</v>
      </c>
      <c r="I154" s="267" t="s">
        <v>527</v>
      </c>
      <c r="J154" s="298">
        <v>18390</v>
      </c>
      <c r="K154" s="298">
        <v>10800</v>
      </c>
      <c r="L154" s="179">
        <f t="shared" si="3"/>
        <v>7590</v>
      </c>
      <c r="M154" s="90"/>
    </row>
    <row r="155" spans="2:13" s="89" customFormat="1" ht="24.95" customHeight="1" x14ac:dyDescent="0.25">
      <c r="B155" s="296">
        <v>2767</v>
      </c>
      <c r="C155" s="294">
        <v>44471</v>
      </c>
      <c r="D155" s="297">
        <v>0.5444444444444444</v>
      </c>
      <c r="E155" s="297">
        <v>0.55069444444444449</v>
      </c>
      <c r="F155" s="297" t="s">
        <v>515</v>
      </c>
      <c r="G155" s="188" t="s">
        <v>796</v>
      </c>
      <c r="H155" s="188" t="s">
        <v>676</v>
      </c>
      <c r="I155" s="267" t="s">
        <v>524</v>
      </c>
      <c r="J155" s="298">
        <v>12940</v>
      </c>
      <c r="K155" s="298">
        <v>10910</v>
      </c>
      <c r="L155" s="179">
        <f t="shared" si="3"/>
        <v>2030</v>
      </c>
      <c r="M155" s="90"/>
    </row>
    <row r="156" spans="2:13" s="89" customFormat="1" ht="24.95" customHeight="1" x14ac:dyDescent="0.25">
      <c r="B156" s="296">
        <v>2768</v>
      </c>
      <c r="C156" s="294">
        <v>44471</v>
      </c>
      <c r="D156" s="297">
        <v>0.58124999999999993</v>
      </c>
      <c r="E156" s="297">
        <v>0.59513888888888888</v>
      </c>
      <c r="F156" s="297" t="s">
        <v>518</v>
      </c>
      <c r="G156" s="188" t="s">
        <v>796</v>
      </c>
      <c r="H156" s="188" t="s">
        <v>676</v>
      </c>
      <c r="I156" s="267" t="s">
        <v>529</v>
      </c>
      <c r="J156" s="298">
        <v>14120</v>
      </c>
      <c r="K156" s="298">
        <v>10670</v>
      </c>
      <c r="L156" s="179">
        <f t="shared" si="3"/>
        <v>3450</v>
      </c>
      <c r="M156" s="90"/>
    </row>
    <row r="157" spans="2:13" s="89" customFormat="1" ht="24.95" customHeight="1" x14ac:dyDescent="0.25">
      <c r="B157" s="296">
        <v>2769</v>
      </c>
      <c r="C157" s="294">
        <v>44471</v>
      </c>
      <c r="D157" s="297">
        <v>0.92708333333333337</v>
      </c>
      <c r="E157" s="297">
        <v>0.93541666666666667</v>
      </c>
      <c r="F157" s="297" t="s">
        <v>518</v>
      </c>
      <c r="G157" s="188" t="s">
        <v>796</v>
      </c>
      <c r="H157" s="188" t="s">
        <v>676</v>
      </c>
      <c r="I157" s="267" t="s">
        <v>535</v>
      </c>
      <c r="J157" s="298">
        <v>17770</v>
      </c>
      <c r="K157" s="298">
        <v>10730</v>
      </c>
      <c r="L157" s="179">
        <f t="shared" si="3"/>
        <v>7040</v>
      </c>
      <c r="M157" s="90"/>
    </row>
    <row r="158" spans="2:13" s="89" customFormat="1" ht="24.95" customHeight="1" x14ac:dyDescent="0.25">
      <c r="B158" s="296">
        <v>2770</v>
      </c>
      <c r="C158" s="294">
        <v>44471</v>
      </c>
      <c r="D158" s="297">
        <v>0.95277777777777783</v>
      </c>
      <c r="E158" s="297">
        <v>0.96388888888888891</v>
      </c>
      <c r="F158" s="297" t="s">
        <v>526</v>
      </c>
      <c r="G158" s="188" t="s">
        <v>796</v>
      </c>
      <c r="H158" s="188" t="s">
        <v>676</v>
      </c>
      <c r="I158" s="267" t="s">
        <v>539</v>
      </c>
      <c r="J158" s="298">
        <v>20460</v>
      </c>
      <c r="K158" s="298">
        <v>10760</v>
      </c>
      <c r="L158" s="179">
        <f t="shared" si="3"/>
        <v>9700</v>
      </c>
      <c r="M158" s="90"/>
    </row>
    <row r="159" spans="2:13" s="89" customFormat="1" ht="24.95" customHeight="1" x14ac:dyDescent="0.25">
      <c r="B159" s="296">
        <v>2771</v>
      </c>
      <c r="C159" s="294">
        <v>44471</v>
      </c>
      <c r="D159" s="297">
        <v>0.99652777777777779</v>
      </c>
      <c r="E159" s="297">
        <v>4.1666666666666666E-3</v>
      </c>
      <c r="F159" s="297" t="s">
        <v>515</v>
      </c>
      <c r="G159" s="188" t="s">
        <v>796</v>
      </c>
      <c r="H159" s="188" t="s">
        <v>676</v>
      </c>
      <c r="I159" s="267" t="s">
        <v>516</v>
      </c>
      <c r="J159" s="298">
        <v>21650</v>
      </c>
      <c r="K159" s="298">
        <v>10910</v>
      </c>
      <c r="L159" s="179">
        <f t="shared" si="3"/>
        <v>10740</v>
      </c>
      <c r="M159" s="90"/>
    </row>
    <row r="160" spans="2:13" s="89" customFormat="1" ht="24.95" customHeight="1" x14ac:dyDescent="0.25">
      <c r="B160" s="296">
        <v>2772</v>
      </c>
      <c r="C160" s="294">
        <v>44472</v>
      </c>
      <c r="D160" s="297">
        <v>4.1666666666666664E-2</v>
      </c>
      <c r="E160" s="297">
        <v>4.7222222222222221E-2</v>
      </c>
      <c r="F160" s="297" t="s">
        <v>526</v>
      </c>
      <c r="G160" s="188" t="s">
        <v>796</v>
      </c>
      <c r="H160" s="188" t="s">
        <v>676</v>
      </c>
      <c r="I160" s="267" t="s">
        <v>539</v>
      </c>
      <c r="J160" s="298">
        <v>13460</v>
      </c>
      <c r="K160" s="298">
        <v>10710</v>
      </c>
      <c r="L160" s="179">
        <f t="shared" si="3"/>
        <v>2750</v>
      </c>
      <c r="M160" s="90"/>
    </row>
    <row r="161" spans="2:13" s="89" customFormat="1" ht="24.95" customHeight="1" x14ac:dyDescent="0.25">
      <c r="B161" s="296">
        <v>2773</v>
      </c>
      <c r="C161" s="294">
        <v>44472</v>
      </c>
      <c r="D161" s="297">
        <v>7.1527777777777787E-2</v>
      </c>
      <c r="E161" s="297">
        <v>7.8472222222222221E-2</v>
      </c>
      <c r="F161" s="297" t="s">
        <v>518</v>
      </c>
      <c r="G161" s="188" t="s">
        <v>796</v>
      </c>
      <c r="H161" s="188" t="s">
        <v>676</v>
      </c>
      <c r="I161" s="267" t="s">
        <v>535</v>
      </c>
      <c r="J161" s="298">
        <v>14790</v>
      </c>
      <c r="K161" s="298">
        <v>10720</v>
      </c>
      <c r="L161" s="179">
        <f t="shared" si="3"/>
        <v>4070</v>
      </c>
      <c r="M161" s="90"/>
    </row>
    <row r="162" spans="2:13" s="89" customFormat="1" ht="24.95" customHeight="1" x14ac:dyDescent="0.25">
      <c r="B162" s="296">
        <v>2774</v>
      </c>
      <c r="C162" s="294">
        <v>44472</v>
      </c>
      <c r="D162" s="297">
        <v>8.0555555555555561E-2</v>
      </c>
      <c r="E162" s="297">
        <v>8.5416666666666655E-2</v>
      </c>
      <c r="F162" s="297" t="s">
        <v>515</v>
      </c>
      <c r="G162" s="188" t="s">
        <v>796</v>
      </c>
      <c r="H162" s="188" t="s">
        <v>676</v>
      </c>
      <c r="I162" s="267" t="s">
        <v>516</v>
      </c>
      <c r="J162" s="298">
        <v>14100</v>
      </c>
      <c r="K162" s="298">
        <v>10940</v>
      </c>
      <c r="L162" s="179">
        <f t="shared" si="3"/>
        <v>3160</v>
      </c>
      <c r="M162" s="90"/>
    </row>
    <row r="163" spans="2:13" s="89" customFormat="1" ht="24.95" customHeight="1" x14ac:dyDescent="0.25">
      <c r="B163" s="296">
        <v>2775</v>
      </c>
      <c r="C163" s="294">
        <v>44472</v>
      </c>
      <c r="D163" s="297">
        <v>0.49861111111111112</v>
      </c>
      <c r="E163" s="297">
        <v>0.50624999999999998</v>
      </c>
      <c r="F163" s="297" t="s">
        <v>515</v>
      </c>
      <c r="G163" s="188" t="s">
        <v>796</v>
      </c>
      <c r="H163" s="188" t="s">
        <v>676</v>
      </c>
      <c r="I163" s="267" t="s">
        <v>522</v>
      </c>
      <c r="J163" s="298">
        <v>17970</v>
      </c>
      <c r="K163" s="298">
        <v>10830</v>
      </c>
      <c r="L163" s="179">
        <f t="shared" si="3"/>
        <v>7140</v>
      </c>
      <c r="M163" s="90"/>
    </row>
    <row r="164" spans="2:13" s="89" customFormat="1" ht="24.95" customHeight="1" x14ac:dyDescent="0.25">
      <c r="B164" s="296">
        <v>2776</v>
      </c>
      <c r="C164" s="294">
        <v>44472</v>
      </c>
      <c r="D164" s="297">
        <v>0.86249999999999993</v>
      </c>
      <c r="E164" s="297">
        <v>0.86805555555555547</v>
      </c>
      <c r="F164" s="297" t="s">
        <v>515</v>
      </c>
      <c r="G164" s="188" t="s">
        <v>796</v>
      </c>
      <c r="H164" s="188" t="s">
        <v>676</v>
      </c>
      <c r="I164" s="267" t="s">
        <v>539</v>
      </c>
      <c r="J164" s="298">
        <v>15500</v>
      </c>
      <c r="K164" s="298">
        <v>10840</v>
      </c>
      <c r="L164" s="179">
        <f t="shared" si="3"/>
        <v>4660</v>
      </c>
      <c r="M164" s="90"/>
    </row>
    <row r="165" spans="2:13" s="89" customFormat="1" ht="24.95" customHeight="1" x14ac:dyDescent="0.25">
      <c r="B165" s="296">
        <v>2777</v>
      </c>
      <c r="C165" s="294">
        <v>44473</v>
      </c>
      <c r="D165" s="297">
        <v>0.31458333333333333</v>
      </c>
      <c r="E165" s="297">
        <v>0.32013888888888892</v>
      </c>
      <c r="F165" s="297" t="s">
        <v>521</v>
      </c>
      <c r="G165" s="188" t="s">
        <v>796</v>
      </c>
      <c r="H165" s="188" t="s">
        <v>676</v>
      </c>
      <c r="I165" s="267" t="s">
        <v>522</v>
      </c>
      <c r="J165" s="298">
        <v>8600</v>
      </c>
      <c r="K165" s="298">
        <v>7720</v>
      </c>
      <c r="L165" s="179">
        <f t="shared" si="3"/>
        <v>880</v>
      </c>
      <c r="M165" s="90"/>
    </row>
    <row r="166" spans="2:13" s="89" customFormat="1" ht="24.95" customHeight="1" x14ac:dyDescent="0.25">
      <c r="B166" s="296">
        <v>2780</v>
      </c>
      <c r="C166" s="294">
        <v>44473</v>
      </c>
      <c r="D166" s="297">
        <v>0.48333333333333334</v>
      </c>
      <c r="E166" s="297">
        <v>0.49513888888888885</v>
      </c>
      <c r="F166" s="297" t="s">
        <v>521</v>
      </c>
      <c r="G166" s="188" t="s">
        <v>796</v>
      </c>
      <c r="H166" s="188" t="s">
        <v>676</v>
      </c>
      <c r="I166" s="267" t="s">
        <v>522</v>
      </c>
      <c r="J166" s="298">
        <v>10490</v>
      </c>
      <c r="K166" s="298">
        <v>7700</v>
      </c>
      <c r="L166" s="179">
        <f t="shared" si="3"/>
        <v>2790</v>
      </c>
      <c r="M166" s="90"/>
    </row>
    <row r="167" spans="2:13" s="89" customFormat="1" ht="24.95" customHeight="1" x14ac:dyDescent="0.25">
      <c r="B167" s="296">
        <v>2781</v>
      </c>
      <c r="C167" s="294">
        <v>44473</v>
      </c>
      <c r="D167" s="297">
        <v>0.48472222222222222</v>
      </c>
      <c r="E167" s="297">
        <v>0.49583333333333335</v>
      </c>
      <c r="F167" s="297" t="s">
        <v>515</v>
      </c>
      <c r="G167" s="188" t="s">
        <v>796</v>
      </c>
      <c r="H167" s="188" t="s">
        <v>676</v>
      </c>
      <c r="I167" s="267" t="s">
        <v>524</v>
      </c>
      <c r="J167" s="298">
        <v>21230</v>
      </c>
      <c r="K167" s="298">
        <v>10900</v>
      </c>
      <c r="L167" s="179">
        <f t="shared" si="3"/>
        <v>10330</v>
      </c>
      <c r="M167" s="90"/>
    </row>
    <row r="168" spans="2:13" s="89" customFormat="1" ht="24.95" customHeight="1" x14ac:dyDescent="0.25">
      <c r="B168" s="296">
        <v>2782</v>
      </c>
      <c r="C168" s="294">
        <v>44473</v>
      </c>
      <c r="D168" s="297">
        <v>0.52569444444444446</v>
      </c>
      <c r="E168" s="297">
        <v>0.53541666666666665</v>
      </c>
      <c r="F168" s="297" t="s">
        <v>526</v>
      </c>
      <c r="G168" s="188" t="s">
        <v>796</v>
      </c>
      <c r="H168" s="188" t="s">
        <v>676</v>
      </c>
      <c r="I168" s="267" t="s">
        <v>527</v>
      </c>
      <c r="J168" s="298">
        <v>19430</v>
      </c>
      <c r="K168" s="298">
        <v>10730</v>
      </c>
      <c r="L168" s="179">
        <f t="shared" si="3"/>
        <v>8700</v>
      </c>
      <c r="M168" s="90"/>
    </row>
    <row r="169" spans="2:13" s="89" customFormat="1" ht="24.95" customHeight="1" x14ac:dyDescent="0.25">
      <c r="B169" s="296">
        <v>2783</v>
      </c>
      <c r="C169" s="294">
        <v>44473</v>
      </c>
      <c r="D169" s="297">
        <v>0.57916666666666672</v>
      </c>
      <c r="E169" s="297">
        <v>0.58611111111111114</v>
      </c>
      <c r="F169" s="297" t="s">
        <v>531</v>
      </c>
      <c r="G169" s="188" t="s">
        <v>796</v>
      </c>
      <c r="H169" s="188" t="s">
        <v>676</v>
      </c>
      <c r="I169" s="267" t="s">
        <v>532</v>
      </c>
      <c r="J169" s="298">
        <v>17520</v>
      </c>
      <c r="K169" s="298">
        <v>11000</v>
      </c>
      <c r="L169" s="179">
        <f t="shared" si="3"/>
        <v>6520</v>
      </c>
      <c r="M169" s="90"/>
    </row>
    <row r="170" spans="2:13" s="89" customFormat="1" ht="24.95" customHeight="1" x14ac:dyDescent="0.25">
      <c r="B170" s="296">
        <v>2785</v>
      </c>
      <c r="C170" s="294">
        <v>44473</v>
      </c>
      <c r="D170" s="297">
        <v>0.61597222222222225</v>
      </c>
      <c r="E170" s="297">
        <v>0.62361111111111112</v>
      </c>
      <c r="F170" s="297" t="s">
        <v>515</v>
      </c>
      <c r="G170" s="188" t="s">
        <v>796</v>
      </c>
      <c r="H170" s="188" t="s">
        <v>676</v>
      </c>
      <c r="I170" s="267" t="s">
        <v>524</v>
      </c>
      <c r="J170" s="298">
        <v>16380</v>
      </c>
      <c r="K170" s="298">
        <v>10850</v>
      </c>
      <c r="L170" s="179">
        <f t="shared" si="3"/>
        <v>5530</v>
      </c>
      <c r="M170" s="90"/>
    </row>
    <row r="171" spans="2:13" s="89" customFormat="1" ht="24.95" customHeight="1" x14ac:dyDescent="0.25">
      <c r="B171" s="296">
        <v>2786</v>
      </c>
      <c r="C171" s="294">
        <v>44473</v>
      </c>
      <c r="D171" s="297">
        <v>0.63194444444444442</v>
      </c>
      <c r="E171" s="297">
        <v>0.63958333333333328</v>
      </c>
      <c r="F171" s="297" t="s">
        <v>518</v>
      </c>
      <c r="G171" s="188" t="s">
        <v>796</v>
      </c>
      <c r="H171" s="188" t="s">
        <v>676</v>
      </c>
      <c r="I171" s="267" t="s">
        <v>529</v>
      </c>
      <c r="J171" s="298">
        <v>18040</v>
      </c>
      <c r="K171" s="298">
        <v>10530</v>
      </c>
      <c r="L171" s="179">
        <f t="shared" si="3"/>
        <v>7510</v>
      </c>
      <c r="M171" s="90"/>
    </row>
    <row r="172" spans="2:13" s="89" customFormat="1" ht="24.95" customHeight="1" x14ac:dyDescent="0.25">
      <c r="B172" s="296">
        <v>2787</v>
      </c>
      <c r="C172" s="294">
        <v>44473</v>
      </c>
      <c r="D172" s="297">
        <v>0.66319444444444442</v>
      </c>
      <c r="E172" s="297">
        <v>0.67152777777777783</v>
      </c>
      <c r="F172" s="297" t="s">
        <v>526</v>
      </c>
      <c r="G172" s="188" t="s">
        <v>796</v>
      </c>
      <c r="H172" s="188" t="s">
        <v>676</v>
      </c>
      <c r="I172" s="267" t="s">
        <v>527</v>
      </c>
      <c r="J172" s="298">
        <v>15990</v>
      </c>
      <c r="K172" s="298">
        <v>10810</v>
      </c>
      <c r="L172" s="179">
        <f t="shared" si="3"/>
        <v>5180</v>
      </c>
      <c r="M172" s="90"/>
    </row>
    <row r="173" spans="2:13" s="89" customFormat="1" ht="24.95" customHeight="1" x14ac:dyDescent="0.25">
      <c r="B173" s="296">
        <v>2788</v>
      </c>
      <c r="C173" s="294">
        <v>44473</v>
      </c>
      <c r="D173" s="297">
        <v>0.68819444444444444</v>
      </c>
      <c r="E173" s="297">
        <v>0.69444444444444453</v>
      </c>
      <c r="F173" s="297" t="s">
        <v>521</v>
      </c>
      <c r="G173" s="188" t="s">
        <v>796</v>
      </c>
      <c r="H173" s="188" t="s">
        <v>676</v>
      </c>
      <c r="I173" s="267" t="s">
        <v>522</v>
      </c>
      <c r="J173" s="298">
        <v>10070</v>
      </c>
      <c r="K173" s="298">
        <v>7590</v>
      </c>
      <c r="L173" s="179">
        <f t="shared" si="3"/>
        <v>2480</v>
      </c>
      <c r="M173" s="90"/>
    </row>
    <row r="174" spans="2:13" s="89" customFormat="1" ht="24.95" customHeight="1" x14ac:dyDescent="0.25">
      <c r="B174" s="296">
        <v>2789</v>
      </c>
      <c r="C174" s="294">
        <v>44473</v>
      </c>
      <c r="D174" s="297">
        <v>0.73958333333333337</v>
      </c>
      <c r="E174" s="297">
        <v>0.74722222222222223</v>
      </c>
      <c r="F174" s="297" t="s">
        <v>531</v>
      </c>
      <c r="G174" s="188" t="s">
        <v>796</v>
      </c>
      <c r="H174" s="188" t="s">
        <v>676</v>
      </c>
      <c r="I174" s="267" t="s">
        <v>532</v>
      </c>
      <c r="J174" s="298">
        <v>15000</v>
      </c>
      <c r="K174" s="298">
        <v>10930</v>
      </c>
      <c r="L174" s="179">
        <f t="shared" si="3"/>
        <v>4070</v>
      </c>
      <c r="M174" s="90"/>
    </row>
    <row r="175" spans="2:13" s="89" customFormat="1" ht="24.95" customHeight="1" x14ac:dyDescent="0.25">
      <c r="B175" s="296">
        <v>2790</v>
      </c>
      <c r="C175" s="294">
        <v>44473</v>
      </c>
      <c r="D175" s="297">
        <v>0.84930555555555554</v>
      </c>
      <c r="E175" s="297">
        <v>0.85555555555555562</v>
      </c>
      <c r="F175" s="297" t="s">
        <v>518</v>
      </c>
      <c r="G175" s="188" t="s">
        <v>796</v>
      </c>
      <c r="H175" s="188" t="s">
        <v>676</v>
      </c>
      <c r="I175" s="267" t="s">
        <v>529</v>
      </c>
      <c r="J175" s="298">
        <v>15480</v>
      </c>
      <c r="K175" s="298">
        <v>10610</v>
      </c>
      <c r="L175" s="179">
        <f t="shared" si="3"/>
        <v>4870</v>
      </c>
      <c r="M175" s="90"/>
    </row>
    <row r="176" spans="2:13" s="89" customFormat="1" ht="24.95" customHeight="1" x14ac:dyDescent="0.25">
      <c r="B176" s="296">
        <v>2791</v>
      </c>
      <c r="C176" s="294">
        <v>44473</v>
      </c>
      <c r="D176" s="297">
        <v>0.97499999999999998</v>
      </c>
      <c r="E176" s="297">
        <v>0.98333333333333339</v>
      </c>
      <c r="F176" s="297" t="s">
        <v>526</v>
      </c>
      <c r="G176" s="188" t="s">
        <v>796</v>
      </c>
      <c r="H176" s="188" t="s">
        <v>676</v>
      </c>
      <c r="I176" s="267" t="s">
        <v>539</v>
      </c>
      <c r="J176" s="298">
        <v>21500</v>
      </c>
      <c r="K176" s="298">
        <v>10840</v>
      </c>
      <c r="L176" s="179">
        <f t="shared" si="3"/>
        <v>10660</v>
      </c>
      <c r="M176" s="90"/>
    </row>
    <row r="177" spans="2:13" s="89" customFormat="1" ht="24.95" customHeight="1" x14ac:dyDescent="0.25">
      <c r="B177" s="296">
        <v>2792</v>
      </c>
      <c r="C177" s="294">
        <v>44473</v>
      </c>
      <c r="D177" s="297">
        <v>0.98055555555555562</v>
      </c>
      <c r="E177" s="297">
        <v>0.98888888888888893</v>
      </c>
      <c r="F177" s="297" t="s">
        <v>531</v>
      </c>
      <c r="G177" s="188" t="s">
        <v>796</v>
      </c>
      <c r="H177" s="188" t="s">
        <v>676</v>
      </c>
      <c r="I177" s="267" t="s">
        <v>519</v>
      </c>
      <c r="J177" s="298">
        <v>20200</v>
      </c>
      <c r="K177" s="298">
        <v>11190</v>
      </c>
      <c r="L177" s="179">
        <f t="shared" si="3"/>
        <v>9010</v>
      </c>
      <c r="M177" s="90"/>
    </row>
    <row r="178" spans="2:13" s="89" customFormat="1" ht="24.95" customHeight="1" x14ac:dyDescent="0.25">
      <c r="B178" s="296">
        <v>2793</v>
      </c>
      <c r="C178" s="294">
        <v>44473</v>
      </c>
      <c r="D178" s="297">
        <v>0.9916666666666667</v>
      </c>
      <c r="E178" s="297">
        <v>0.99861111111111101</v>
      </c>
      <c r="F178" s="297" t="s">
        <v>515</v>
      </c>
      <c r="G178" s="188" t="s">
        <v>796</v>
      </c>
      <c r="H178" s="188" t="s">
        <v>676</v>
      </c>
      <c r="I178" s="267" t="s">
        <v>516</v>
      </c>
      <c r="J178" s="298">
        <v>21740</v>
      </c>
      <c r="K178" s="298">
        <v>11080</v>
      </c>
      <c r="L178" s="179">
        <f t="shared" si="3"/>
        <v>10660</v>
      </c>
      <c r="M178" s="90"/>
    </row>
    <row r="179" spans="2:13" s="89" customFormat="1" ht="24.95" customHeight="1" x14ac:dyDescent="0.25">
      <c r="B179" s="300">
        <v>2794</v>
      </c>
      <c r="C179" s="294">
        <v>44474</v>
      </c>
      <c r="D179" s="301">
        <v>0.10833333333333334</v>
      </c>
      <c r="E179" s="301">
        <v>0.11388888888888889</v>
      </c>
      <c r="F179" s="297" t="s">
        <v>515</v>
      </c>
      <c r="G179" s="188" t="s">
        <v>796</v>
      </c>
      <c r="H179" s="188" t="s">
        <v>676</v>
      </c>
      <c r="I179" s="303" t="s">
        <v>516</v>
      </c>
      <c r="J179" s="302">
        <v>14470</v>
      </c>
      <c r="K179" s="302">
        <v>11070</v>
      </c>
      <c r="L179" s="179">
        <f t="shared" si="3"/>
        <v>3400</v>
      </c>
      <c r="M179" s="90"/>
    </row>
    <row r="180" spans="2:13" s="89" customFormat="1" ht="24.95" customHeight="1" x14ac:dyDescent="0.25">
      <c r="B180" s="296">
        <v>2796</v>
      </c>
      <c r="C180" s="294">
        <v>44474</v>
      </c>
      <c r="D180" s="297">
        <v>0.14791666666666667</v>
      </c>
      <c r="E180" s="297">
        <v>0.15555555555555556</v>
      </c>
      <c r="F180" s="297" t="s">
        <v>518</v>
      </c>
      <c r="G180" s="188" t="s">
        <v>796</v>
      </c>
      <c r="H180" s="188" t="s">
        <v>676</v>
      </c>
      <c r="I180" s="267" t="s">
        <v>519</v>
      </c>
      <c r="J180" s="298">
        <v>17870</v>
      </c>
      <c r="K180" s="298">
        <v>10650</v>
      </c>
      <c r="L180" s="179">
        <f t="shared" si="3"/>
        <v>7220</v>
      </c>
      <c r="M180" s="90"/>
    </row>
    <row r="181" spans="2:13" s="89" customFormat="1" ht="24.95" customHeight="1" x14ac:dyDescent="0.25">
      <c r="B181" s="296">
        <v>2795</v>
      </c>
      <c r="C181" s="294">
        <v>44474</v>
      </c>
      <c r="D181" s="297">
        <v>0.13472222222222222</v>
      </c>
      <c r="E181" s="297">
        <v>0.14166666666666666</v>
      </c>
      <c r="F181" s="297" t="s">
        <v>526</v>
      </c>
      <c r="G181" s="188" t="s">
        <v>796</v>
      </c>
      <c r="H181" s="188" t="s">
        <v>676</v>
      </c>
      <c r="I181" s="267" t="s">
        <v>539</v>
      </c>
      <c r="J181" s="298">
        <v>16700</v>
      </c>
      <c r="K181" s="298">
        <v>10850</v>
      </c>
      <c r="L181" s="179">
        <f t="shared" si="3"/>
        <v>5850</v>
      </c>
      <c r="M181" s="90"/>
    </row>
    <row r="182" spans="2:13" s="89" customFormat="1" ht="24.95" customHeight="1" x14ac:dyDescent="0.25">
      <c r="B182" s="296">
        <v>2801</v>
      </c>
      <c r="C182" s="294">
        <v>44474</v>
      </c>
      <c r="D182" s="297">
        <v>0.45347222222222222</v>
      </c>
      <c r="E182" s="297">
        <v>0.46388888888888885</v>
      </c>
      <c r="F182" s="297" t="s">
        <v>521</v>
      </c>
      <c r="G182" s="188" t="s">
        <v>796</v>
      </c>
      <c r="H182" s="188" t="s">
        <v>676</v>
      </c>
      <c r="I182" s="267" t="s">
        <v>522</v>
      </c>
      <c r="J182" s="298">
        <v>10100</v>
      </c>
      <c r="K182" s="298">
        <v>7750</v>
      </c>
      <c r="L182" s="179">
        <f t="shared" si="3"/>
        <v>2350</v>
      </c>
      <c r="M182" s="90"/>
    </row>
    <row r="183" spans="2:13" s="89" customFormat="1" ht="24.95" customHeight="1" x14ac:dyDescent="0.25">
      <c r="B183" s="296">
        <v>2802</v>
      </c>
      <c r="C183" s="294">
        <v>44474</v>
      </c>
      <c r="D183" s="297">
        <v>0.47847222222222219</v>
      </c>
      <c r="E183" s="297">
        <v>0.4861111111111111</v>
      </c>
      <c r="F183" s="297" t="s">
        <v>515</v>
      </c>
      <c r="G183" s="188" t="s">
        <v>796</v>
      </c>
      <c r="H183" s="188" t="s">
        <v>676</v>
      </c>
      <c r="I183" s="267" t="s">
        <v>529</v>
      </c>
      <c r="J183" s="298">
        <v>21380</v>
      </c>
      <c r="K183" s="298">
        <v>10890</v>
      </c>
      <c r="L183" s="179">
        <f t="shared" si="3"/>
        <v>10490</v>
      </c>
      <c r="M183" s="90"/>
    </row>
    <row r="184" spans="2:13" s="89" customFormat="1" ht="24.95" customHeight="1" x14ac:dyDescent="0.25">
      <c r="B184" s="296">
        <v>2808</v>
      </c>
      <c r="C184" s="294">
        <v>44474</v>
      </c>
      <c r="D184" s="297">
        <v>0.51458333333333328</v>
      </c>
      <c r="E184" s="297">
        <v>0.58819444444444446</v>
      </c>
      <c r="F184" s="297" t="s">
        <v>526</v>
      </c>
      <c r="G184" s="188" t="s">
        <v>796</v>
      </c>
      <c r="H184" s="188" t="s">
        <v>676</v>
      </c>
      <c r="I184" s="267" t="s">
        <v>535</v>
      </c>
      <c r="J184" s="298">
        <v>17840</v>
      </c>
      <c r="K184" s="298">
        <v>10590</v>
      </c>
      <c r="L184" s="179">
        <f t="shared" si="3"/>
        <v>7250</v>
      </c>
      <c r="M184" s="90"/>
    </row>
    <row r="185" spans="2:13" s="89" customFormat="1" ht="24.95" customHeight="1" x14ac:dyDescent="0.25">
      <c r="B185" s="296">
        <v>2805</v>
      </c>
      <c r="C185" s="294">
        <v>44474</v>
      </c>
      <c r="D185" s="297">
        <v>0.53472222222222221</v>
      </c>
      <c r="E185" s="297">
        <v>0.54375000000000007</v>
      </c>
      <c r="F185" s="297" t="s">
        <v>531</v>
      </c>
      <c r="G185" s="188" t="s">
        <v>796</v>
      </c>
      <c r="H185" s="188" t="s">
        <v>676</v>
      </c>
      <c r="I185" s="267" t="s">
        <v>527</v>
      </c>
      <c r="J185" s="298">
        <v>17300</v>
      </c>
      <c r="K185" s="298">
        <v>11130</v>
      </c>
      <c r="L185" s="179">
        <f t="shared" si="3"/>
        <v>6170</v>
      </c>
      <c r="M185" s="90"/>
    </row>
    <row r="186" spans="2:13" s="89" customFormat="1" ht="24.95" customHeight="1" x14ac:dyDescent="0.25">
      <c r="B186" s="296">
        <v>2807</v>
      </c>
      <c r="C186" s="294">
        <v>44474</v>
      </c>
      <c r="D186" s="297">
        <v>0.55277777777777781</v>
      </c>
      <c r="E186" s="297">
        <v>0.5625</v>
      </c>
      <c r="F186" s="297" t="s">
        <v>518</v>
      </c>
      <c r="G186" s="188" t="s">
        <v>796</v>
      </c>
      <c r="H186" s="188" t="s">
        <v>676</v>
      </c>
      <c r="I186" s="267" t="s">
        <v>532</v>
      </c>
      <c r="J186" s="298">
        <v>16750</v>
      </c>
      <c r="K186" s="298">
        <v>10410</v>
      </c>
      <c r="L186" s="179">
        <f t="shared" si="3"/>
        <v>6340</v>
      </c>
      <c r="M186" s="90"/>
    </row>
    <row r="187" spans="2:13" s="89" customFormat="1" ht="24.95" customHeight="1" x14ac:dyDescent="0.25">
      <c r="B187" s="296">
        <v>2806</v>
      </c>
      <c r="C187" s="294">
        <v>44474</v>
      </c>
      <c r="D187" s="297">
        <v>0.55763888888888891</v>
      </c>
      <c r="E187" s="297">
        <v>0.56111111111111112</v>
      </c>
      <c r="F187" s="297" t="s">
        <v>521</v>
      </c>
      <c r="G187" s="188" t="s">
        <v>796</v>
      </c>
      <c r="H187" s="188" t="s">
        <v>676</v>
      </c>
      <c r="I187" s="267" t="s">
        <v>522</v>
      </c>
      <c r="J187" s="298">
        <v>10410</v>
      </c>
      <c r="K187" s="298">
        <v>8950</v>
      </c>
      <c r="L187" s="179">
        <f t="shared" si="3"/>
        <v>1460</v>
      </c>
      <c r="M187" s="90"/>
    </row>
    <row r="188" spans="2:13" s="89" customFormat="1" ht="24.95" customHeight="1" x14ac:dyDescent="0.25">
      <c r="B188" s="296">
        <v>2812</v>
      </c>
      <c r="C188" s="294">
        <v>44474</v>
      </c>
      <c r="D188" s="297">
        <v>0.67222222222222217</v>
      </c>
      <c r="E188" s="297">
        <v>0.67847222222222225</v>
      </c>
      <c r="F188" s="297" t="s">
        <v>515</v>
      </c>
      <c r="G188" s="188" t="s">
        <v>796</v>
      </c>
      <c r="H188" s="188" t="s">
        <v>676</v>
      </c>
      <c r="I188" s="267" t="s">
        <v>529</v>
      </c>
      <c r="J188" s="298">
        <v>15320</v>
      </c>
      <c r="K188" s="298">
        <v>10940</v>
      </c>
      <c r="L188" s="179">
        <f t="shared" si="3"/>
        <v>4380</v>
      </c>
      <c r="M188" s="90"/>
    </row>
    <row r="189" spans="2:13" s="89" customFormat="1" ht="24.95" customHeight="1" x14ac:dyDescent="0.25">
      <c r="B189" s="296">
        <v>2814</v>
      </c>
      <c r="C189" s="294">
        <v>44474</v>
      </c>
      <c r="D189" s="297">
        <v>0.71527777777777779</v>
      </c>
      <c r="E189" s="297">
        <v>0.72152777777777777</v>
      </c>
      <c r="F189" s="297" t="s">
        <v>531</v>
      </c>
      <c r="G189" s="188" t="s">
        <v>796</v>
      </c>
      <c r="H189" s="188" t="s">
        <v>676</v>
      </c>
      <c r="I189" s="267" t="s">
        <v>527</v>
      </c>
      <c r="J189" s="298">
        <v>15010</v>
      </c>
      <c r="K189" s="298">
        <v>11060</v>
      </c>
      <c r="L189" s="179">
        <f t="shared" si="3"/>
        <v>3950</v>
      </c>
      <c r="M189" s="90"/>
    </row>
    <row r="190" spans="2:13" s="89" customFormat="1" ht="24.95" customHeight="1" x14ac:dyDescent="0.25">
      <c r="B190" s="296">
        <v>2815</v>
      </c>
      <c r="C190" s="294">
        <v>44474</v>
      </c>
      <c r="D190" s="297">
        <v>0.71805555555555556</v>
      </c>
      <c r="E190" s="297">
        <v>0.72569444444444453</v>
      </c>
      <c r="F190" s="297" t="s">
        <v>518</v>
      </c>
      <c r="G190" s="188" t="s">
        <v>796</v>
      </c>
      <c r="H190" s="188" t="s">
        <v>676</v>
      </c>
      <c r="I190" s="267" t="s">
        <v>532</v>
      </c>
      <c r="J190" s="298">
        <v>16570</v>
      </c>
      <c r="K190" s="298">
        <v>10410</v>
      </c>
      <c r="L190" s="179">
        <f t="shared" si="3"/>
        <v>6160</v>
      </c>
      <c r="M190" s="90"/>
    </row>
    <row r="191" spans="2:13" s="89" customFormat="1" ht="24.95" customHeight="1" x14ac:dyDescent="0.25">
      <c r="B191" s="296">
        <v>2816</v>
      </c>
      <c r="C191" s="294">
        <v>44474</v>
      </c>
      <c r="D191" s="297">
        <v>0.71944444444444444</v>
      </c>
      <c r="E191" s="297">
        <v>0.72777777777777775</v>
      </c>
      <c r="F191" s="297" t="s">
        <v>526</v>
      </c>
      <c r="G191" s="188" t="s">
        <v>796</v>
      </c>
      <c r="H191" s="188" t="s">
        <v>676</v>
      </c>
      <c r="I191" s="267" t="s">
        <v>535</v>
      </c>
      <c r="J191" s="298">
        <v>13080</v>
      </c>
      <c r="K191" s="298">
        <v>10650</v>
      </c>
      <c r="L191" s="179">
        <f t="shared" si="3"/>
        <v>2430</v>
      </c>
      <c r="M191" s="90"/>
    </row>
    <row r="192" spans="2:13" s="89" customFormat="1" ht="24.95" customHeight="1" x14ac:dyDescent="0.25">
      <c r="B192" s="296">
        <v>2818</v>
      </c>
      <c r="C192" s="294">
        <v>44474</v>
      </c>
      <c r="D192" s="297">
        <v>0.90972222222222221</v>
      </c>
      <c r="E192" s="297">
        <v>0.91875000000000007</v>
      </c>
      <c r="F192" s="297" t="s">
        <v>526</v>
      </c>
      <c r="G192" s="188" t="s">
        <v>796</v>
      </c>
      <c r="H192" s="188" t="s">
        <v>676</v>
      </c>
      <c r="I192" s="267" t="s">
        <v>539</v>
      </c>
      <c r="J192" s="298">
        <v>17410</v>
      </c>
      <c r="K192" s="298">
        <v>10700</v>
      </c>
      <c r="L192" s="179">
        <f t="shared" si="3"/>
        <v>6710</v>
      </c>
      <c r="M192" s="90"/>
    </row>
    <row r="193" spans="2:13" s="89" customFormat="1" ht="24.95" customHeight="1" x14ac:dyDescent="0.25">
      <c r="B193" s="296">
        <v>2819</v>
      </c>
      <c r="C193" s="294">
        <v>44474</v>
      </c>
      <c r="D193" s="297">
        <v>0.93611111111111101</v>
      </c>
      <c r="E193" s="297">
        <v>0.9458333333333333</v>
      </c>
      <c r="F193" s="267" t="s">
        <v>518</v>
      </c>
      <c r="G193" s="188" t="s">
        <v>796</v>
      </c>
      <c r="H193" s="188" t="s">
        <v>676</v>
      </c>
      <c r="I193" s="267" t="s">
        <v>519</v>
      </c>
      <c r="J193" s="298">
        <v>19030</v>
      </c>
      <c r="K193" s="298">
        <v>10510</v>
      </c>
      <c r="L193" s="179">
        <f t="shared" si="3"/>
        <v>8520</v>
      </c>
      <c r="M193" s="90"/>
    </row>
    <row r="194" spans="2:13" s="89" customFormat="1" ht="24.95" customHeight="1" x14ac:dyDescent="0.25">
      <c r="B194" s="296">
        <v>2820</v>
      </c>
      <c r="C194" s="294">
        <v>44475</v>
      </c>
      <c r="D194" s="297">
        <v>1.4583333333333332E-2</v>
      </c>
      <c r="E194" s="297">
        <v>2.1527777777777781E-2</v>
      </c>
      <c r="F194" s="297" t="s">
        <v>515</v>
      </c>
      <c r="G194" s="188" t="s">
        <v>796</v>
      </c>
      <c r="H194" s="188" t="s">
        <v>676</v>
      </c>
      <c r="I194" s="267" t="s">
        <v>516</v>
      </c>
      <c r="J194" s="298">
        <v>20610</v>
      </c>
      <c r="K194" s="298">
        <v>10870</v>
      </c>
      <c r="L194" s="179">
        <f t="shared" si="3"/>
        <v>9740</v>
      </c>
      <c r="M194" s="90"/>
    </row>
    <row r="195" spans="2:13" s="89" customFormat="1" ht="24.95" customHeight="1" x14ac:dyDescent="0.25">
      <c r="B195" s="296">
        <v>2821</v>
      </c>
      <c r="C195" s="294">
        <v>44475</v>
      </c>
      <c r="D195" s="297">
        <v>2.0833333333333332E-2</v>
      </c>
      <c r="E195" s="297">
        <v>2.7083333333333334E-2</v>
      </c>
      <c r="F195" s="297" t="s">
        <v>526</v>
      </c>
      <c r="G195" s="188" t="s">
        <v>796</v>
      </c>
      <c r="H195" s="188" t="s">
        <v>676</v>
      </c>
      <c r="I195" s="267" t="s">
        <v>539</v>
      </c>
      <c r="J195" s="298">
        <v>15170</v>
      </c>
      <c r="K195" s="298">
        <v>10690</v>
      </c>
      <c r="L195" s="179">
        <f t="shared" si="3"/>
        <v>4480</v>
      </c>
      <c r="M195" s="90"/>
    </row>
    <row r="196" spans="2:13" s="89" customFormat="1" ht="24.95" customHeight="1" x14ac:dyDescent="0.25">
      <c r="B196" s="296">
        <v>2822</v>
      </c>
      <c r="C196" s="294">
        <v>44475</v>
      </c>
      <c r="D196" s="297">
        <v>0.12986111111111112</v>
      </c>
      <c r="E196" s="297">
        <v>0.13472222222222222</v>
      </c>
      <c r="F196" s="297" t="s">
        <v>518</v>
      </c>
      <c r="G196" s="188" t="s">
        <v>796</v>
      </c>
      <c r="H196" s="188" t="s">
        <v>676</v>
      </c>
      <c r="I196" s="267" t="s">
        <v>519</v>
      </c>
      <c r="J196" s="298">
        <v>16900</v>
      </c>
      <c r="K196" s="298">
        <v>10630</v>
      </c>
      <c r="L196" s="179">
        <f t="shared" si="3"/>
        <v>6270</v>
      </c>
      <c r="M196" s="90"/>
    </row>
    <row r="197" spans="2:13" s="89" customFormat="1" ht="24.95" customHeight="1" x14ac:dyDescent="0.25">
      <c r="B197" s="296">
        <v>2823</v>
      </c>
      <c r="C197" s="294">
        <v>44475</v>
      </c>
      <c r="D197" s="297">
        <v>0.4680555555555555</v>
      </c>
      <c r="E197" s="297">
        <v>0.47638888888888892</v>
      </c>
      <c r="F197" s="297" t="s">
        <v>521</v>
      </c>
      <c r="G197" s="188" t="s">
        <v>796</v>
      </c>
      <c r="H197" s="188" t="s">
        <v>676</v>
      </c>
      <c r="I197" s="267" t="s">
        <v>529</v>
      </c>
      <c r="J197" s="298">
        <v>10060</v>
      </c>
      <c r="K197" s="298">
        <v>7520</v>
      </c>
      <c r="L197" s="179">
        <f t="shared" si="3"/>
        <v>2540</v>
      </c>
      <c r="M197" s="90"/>
    </row>
    <row r="198" spans="2:13" s="89" customFormat="1" ht="24.95" customHeight="1" x14ac:dyDescent="0.25">
      <c r="B198" s="296">
        <v>2824</v>
      </c>
      <c r="C198" s="294">
        <v>44475</v>
      </c>
      <c r="D198" s="297">
        <v>0.52569444444444446</v>
      </c>
      <c r="E198" s="297">
        <v>0.53333333333333333</v>
      </c>
      <c r="F198" s="297" t="s">
        <v>515</v>
      </c>
      <c r="G198" s="188" t="s">
        <v>796</v>
      </c>
      <c r="H198" s="188" t="s">
        <v>676</v>
      </c>
      <c r="I198" s="267" t="s">
        <v>524</v>
      </c>
      <c r="J198" s="298">
        <v>21570</v>
      </c>
      <c r="K198" s="298">
        <v>10880</v>
      </c>
      <c r="L198" s="179">
        <f t="shared" si="3"/>
        <v>10690</v>
      </c>
      <c r="M198" s="90"/>
    </row>
    <row r="199" spans="2:13" s="89" customFormat="1" ht="24.95" customHeight="1" x14ac:dyDescent="0.25">
      <c r="B199" s="296">
        <v>2825</v>
      </c>
      <c r="C199" s="294">
        <v>44475</v>
      </c>
      <c r="D199" s="297">
        <v>0.53263888888888888</v>
      </c>
      <c r="E199" s="297">
        <v>0.54097222222222219</v>
      </c>
      <c r="F199" s="297" t="s">
        <v>526</v>
      </c>
      <c r="G199" s="188" t="s">
        <v>796</v>
      </c>
      <c r="H199" s="188" t="s">
        <v>676</v>
      </c>
      <c r="I199" s="267" t="s">
        <v>535</v>
      </c>
      <c r="J199" s="298">
        <v>18190</v>
      </c>
      <c r="K199" s="298">
        <v>10770</v>
      </c>
      <c r="L199" s="179">
        <f t="shared" si="3"/>
        <v>7420</v>
      </c>
      <c r="M199" s="90"/>
    </row>
    <row r="200" spans="2:13" s="89" customFormat="1" ht="24.95" customHeight="1" x14ac:dyDescent="0.25">
      <c r="B200" s="296">
        <v>2826</v>
      </c>
      <c r="C200" s="294">
        <v>44475</v>
      </c>
      <c r="D200" s="297">
        <v>0.55763888888888891</v>
      </c>
      <c r="E200" s="297">
        <v>0.56319444444444444</v>
      </c>
      <c r="F200" s="297" t="s">
        <v>521</v>
      </c>
      <c r="G200" s="188" t="s">
        <v>796</v>
      </c>
      <c r="H200" s="188" t="s">
        <v>676</v>
      </c>
      <c r="I200" s="267" t="s">
        <v>529</v>
      </c>
      <c r="J200" s="298">
        <v>8630</v>
      </c>
      <c r="K200" s="298">
        <v>7580</v>
      </c>
      <c r="L200" s="179">
        <f t="shared" si="3"/>
        <v>1050</v>
      </c>
      <c r="M200" s="90"/>
    </row>
    <row r="201" spans="2:13" s="89" customFormat="1" ht="24.95" customHeight="1" x14ac:dyDescent="0.25">
      <c r="B201" s="296">
        <v>2827</v>
      </c>
      <c r="C201" s="294">
        <v>44475</v>
      </c>
      <c r="D201" s="297">
        <v>0.56666666666666665</v>
      </c>
      <c r="E201" s="297">
        <v>0.57361111111111118</v>
      </c>
      <c r="F201" s="297" t="s">
        <v>518</v>
      </c>
      <c r="G201" s="188" t="s">
        <v>796</v>
      </c>
      <c r="H201" s="188" t="s">
        <v>676</v>
      </c>
      <c r="I201" s="267" t="s">
        <v>532</v>
      </c>
      <c r="J201" s="298">
        <v>17370</v>
      </c>
      <c r="K201" s="298">
        <v>10510</v>
      </c>
      <c r="L201" s="179">
        <f t="shared" si="3"/>
        <v>6860</v>
      </c>
      <c r="M201" s="90"/>
    </row>
    <row r="202" spans="2:13" s="89" customFormat="1" ht="24.95" customHeight="1" x14ac:dyDescent="0.25">
      <c r="B202" s="296">
        <v>2828</v>
      </c>
      <c r="C202" s="294">
        <v>44475</v>
      </c>
      <c r="D202" s="297">
        <v>0.57222222222222219</v>
      </c>
      <c r="E202" s="297">
        <v>0.57916666666666672</v>
      </c>
      <c r="F202" s="297" t="s">
        <v>531</v>
      </c>
      <c r="G202" s="188" t="s">
        <v>796</v>
      </c>
      <c r="H202" s="188" t="s">
        <v>676</v>
      </c>
      <c r="I202" s="267" t="s">
        <v>524</v>
      </c>
      <c r="J202" s="298">
        <v>14620</v>
      </c>
      <c r="K202" s="298">
        <v>10940</v>
      </c>
      <c r="L202" s="179">
        <f t="shared" si="3"/>
        <v>3680</v>
      </c>
      <c r="M202" s="90"/>
    </row>
    <row r="203" spans="2:13" s="89" customFormat="1" ht="24.95" customHeight="1" x14ac:dyDescent="0.25">
      <c r="B203" s="296">
        <v>2829</v>
      </c>
      <c r="C203" s="294">
        <v>44475</v>
      </c>
      <c r="D203" s="297">
        <v>0.6069444444444444</v>
      </c>
      <c r="E203" s="297">
        <v>0.61388888888888882</v>
      </c>
      <c r="F203" s="297" t="s">
        <v>515</v>
      </c>
      <c r="G203" s="188" t="s">
        <v>796</v>
      </c>
      <c r="H203" s="188" t="s">
        <v>676</v>
      </c>
      <c r="I203" s="267" t="s">
        <v>527</v>
      </c>
      <c r="J203" s="298">
        <v>12060</v>
      </c>
      <c r="K203" s="298">
        <v>10780</v>
      </c>
      <c r="L203" s="179">
        <f t="shared" si="3"/>
        <v>1280</v>
      </c>
      <c r="M203" s="90"/>
    </row>
    <row r="204" spans="2:13" s="89" customFormat="1" ht="24.95" customHeight="1" x14ac:dyDescent="0.25">
      <c r="B204" s="296">
        <v>5010</v>
      </c>
      <c r="C204" s="294">
        <v>44475</v>
      </c>
      <c r="D204" s="297">
        <v>0.69444444444444453</v>
      </c>
      <c r="E204" s="297">
        <v>0.70138888888888884</v>
      </c>
      <c r="F204" s="297" t="s">
        <v>526</v>
      </c>
      <c r="G204" s="188" t="s">
        <v>796</v>
      </c>
      <c r="H204" s="188" t="s">
        <v>676</v>
      </c>
      <c r="I204" s="267" t="s">
        <v>535</v>
      </c>
      <c r="J204" s="298">
        <v>17920</v>
      </c>
      <c r="K204" s="298">
        <v>10509</v>
      </c>
      <c r="L204" s="179">
        <f t="shared" si="3"/>
        <v>7411</v>
      </c>
      <c r="M204" s="90"/>
    </row>
    <row r="205" spans="2:13" s="89" customFormat="1" ht="24.95" customHeight="1" x14ac:dyDescent="0.25">
      <c r="B205" s="296">
        <v>2831</v>
      </c>
      <c r="C205" s="294">
        <v>44475</v>
      </c>
      <c r="D205" s="297">
        <v>0.94444444444444453</v>
      </c>
      <c r="E205" s="297">
        <v>0.95277777777777783</v>
      </c>
      <c r="F205" s="297" t="s">
        <v>518</v>
      </c>
      <c r="G205" s="188" t="s">
        <v>796</v>
      </c>
      <c r="H205" s="188" t="s">
        <v>676</v>
      </c>
      <c r="I205" s="267" t="s">
        <v>519</v>
      </c>
      <c r="J205" s="298">
        <v>18580</v>
      </c>
      <c r="K205" s="298">
        <v>10860</v>
      </c>
      <c r="L205" s="179">
        <f t="shared" si="3"/>
        <v>7720</v>
      </c>
      <c r="M205" s="90"/>
    </row>
    <row r="206" spans="2:13" s="89" customFormat="1" ht="24.95" customHeight="1" x14ac:dyDescent="0.25">
      <c r="B206" s="296">
        <v>2833</v>
      </c>
      <c r="C206" s="294">
        <v>44475</v>
      </c>
      <c r="D206" s="297">
        <v>0.99652777777777779</v>
      </c>
      <c r="E206" s="297">
        <v>9.0277777777777787E-3</v>
      </c>
      <c r="F206" s="297" t="s">
        <v>526</v>
      </c>
      <c r="G206" s="188" t="s">
        <v>796</v>
      </c>
      <c r="H206" s="188" t="s">
        <v>676</v>
      </c>
      <c r="I206" s="267" t="s">
        <v>539</v>
      </c>
      <c r="J206" s="298">
        <v>20250</v>
      </c>
      <c r="K206" s="298">
        <v>10790</v>
      </c>
      <c r="L206" s="179">
        <f t="shared" ref="L206:L269" si="4">J206-K206</f>
        <v>9460</v>
      </c>
      <c r="M206" s="90"/>
    </row>
    <row r="207" spans="2:13" s="89" customFormat="1" ht="24.95" customHeight="1" x14ac:dyDescent="0.25">
      <c r="B207" s="296">
        <v>2832</v>
      </c>
      <c r="C207" s="294">
        <v>44475</v>
      </c>
      <c r="D207" s="297">
        <v>0.99791666666666667</v>
      </c>
      <c r="E207" s="297">
        <v>6.2499999999999995E-3</v>
      </c>
      <c r="F207" s="297" t="s">
        <v>515</v>
      </c>
      <c r="G207" s="188" t="s">
        <v>796</v>
      </c>
      <c r="H207" s="188" t="s">
        <v>676</v>
      </c>
      <c r="I207" s="267" t="s">
        <v>516</v>
      </c>
      <c r="J207" s="298">
        <v>20240</v>
      </c>
      <c r="K207" s="298">
        <v>10950</v>
      </c>
      <c r="L207" s="179">
        <f t="shared" si="4"/>
        <v>9290</v>
      </c>
      <c r="M207" s="90"/>
    </row>
    <row r="208" spans="2:13" s="89" customFormat="1" ht="24.95" customHeight="1" x14ac:dyDescent="0.25">
      <c r="B208" s="296">
        <v>2834</v>
      </c>
      <c r="C208" s="294">
        <v>44476</v>
      </c>
      <c r="D208" s="297">
        <v>7.5694444444444439E-2</v>
      </c>
      <c r="E208" s="297">
        <v>8.4722222222222213E-2</v>
      </c>
      <c r="F208" s="297" t="s">
        <v>518</v>
      </c>
      <c r="G208" s="188" t="s">
        <v>796</v>
      </c>
      <c r="H208" s="188" t="s">
        <v>676</v>
      </c>
      <c r="I208" s="267" t="s">
        <v>519</v>
      </c>
      <c r="J208" s="298">
        <v>16030</v>
      </c>
      <c r="K208" s="298">
        <v>10750</v>
      </c>
      <c r="L208" s="179">
        <f t="shared" si="4"/>
        <v>5280</v>
      </c>
      <c r="M208" s="90"/>
    </row>
    <row r="209" spans="2:13" s="89" customFormat="1" ht="24.95" customHeight="1" x14ac:dyDescent="0.25">
      <c r="B209" s="296">
        <v>2842</v>
      </c>
      <c r="C209" s="294">
        <v>44476</v>
      </c>
      <c r="D209" s="297">
        <v>0.45902777777777781</v>
      </c>
      <c r="E209" s="297">
        <v>0.46527777777777773</v>
      </c>
      <c r="F209" s="297" t="s">
        <v>515</v>
      </c>
      <c r="G209" s="188" t="s">
        <v>796</v>
      </c>
      <c r="H209" s="188" t="s">
        <v>676</v>
      </c>
      <c r="I209" s="267" t="s">
        <v>524</v>
      </c>
      <c r="J209" s="298">
        <v>18340</v>
      </c>
      <c r="K209" s="298">
        <v>10960</v>
      </c>
      <c r="L209" s="179">
        <f t="shared" si="4"/>
        <v>7380</v>
      </c>
      <c r="M209" s="90"/>
    </row>
    <row r="210" spans="2:13" s="89" customFormat="1" ht="24.95" customHeight="1" x14ac:dyDescent="0.25">
      <c r="B210" s="296">
        <v>2843</v>
      </c>
      <c r="C210" s="294">
        <v>44476</v>
      </c>
      <c r="D210" s="297">
        <v>0.50694444444444442</v>
      </c>
      <c r="E210" s="297">
        <v>0.51597222222222217</v>
      </c>
      <c r="F210" s="297" t="s">
        <v>521</v>
      </c>
      <c r="G210" s="188" t="s">
        <v>796</v>
      </c>
      <c r="H210" s="188" t="s">
        <v>676</v>
      </c>
      <c r="I210" s="267" t="s">
        <v>522</v>
      </c>
      <c r="J210" s="298">
        <v>10210</v>
      </c>
      <c r="K210" s="298">
        <v>7590</v>
      </c>
      <c r="L210" s="179">
        <f t="shared" si="4"/>
        <v>2620</v>
      </c>
      <c r="M210" s="90"/>
    </row>
    <row r="211" spans="2:13" s="89" customFormat="1" ht="24.95" customHeight="1" x14ac:dyDescent="0.25">
      <c r="B211" s="296">
        <v>2844</v>
      </c>
      <c r="C211" s="294">
        <v>44476</v>
      </c>
      <c r="D211" s="297">
        <v>0.51527777777777783</v>
      </c>
      <c r="E211" s="297">
        <v>0.5229166666666667</v>
      </c>
      <c r="F211" s="297" t="s">
        <v>526</v>
      </c>
      <c r="G211" s="188" t="s">
        <v>796</v>
      </c>
      <c r="H211" s="188" t="s">
        <v>676</v>
      </c>
      <c r="I211" s="267" t="s">
        <v>535</v>
      </c>
      <c r="J211" s="298">
        <v>16550</v>
      </c>
      <c r="K211" s="298">
        <v>10680</v>
      </c>
      <c r="L211" s="179">
        <f t="shared" si="4"/>
        <v>5870</v>
      </c>
      <c r="M211" s="90"/>
    </row>
    <row r="212" spans="2:13" s="89" customFormat="1" ht="24.95" customHeight="1" x14ac:dyDescent="0.25">
      <c r="B212" s="296">
        <v>2845</v>
      </c>
      <c r="C212" s="294">
        <v>44476</v>
      </c>
      <c r="D212" s="297">
        <v>0.51736111111111105</v>
      </c>
      <c r="E212" s="297">
        <v>0.52500000000000002</v>
      </c>
      <c r="F212" s="297" t="s">
        <v>531</v>
      </c>
      <c r="G212" s="188" t="s">
        <v>796</v>
      </c>
      <c r="H212" s="188" t="s">
        <v>676</v>
      </c>
      <c r="I212" s="267" t="s">
        <v>527</v>
      </c>
      <c r="J212" s="298">
        <v>15610</v>
      </c>
      <c r="K212" s="298">
        <v>11060</v>
      </c>
      <c r="L212" s="179">
        <f t="shared" si="4"/>
        <v>4550</v>
      </c>
      <c r="M212" s="90"/>
    </row>
    <row r="213" spans="2:13" s="89" customFormat="1" ht="24.95" customHeight="1" x14ac:dyDescent="0.25">
      <c r="B213" s="296">
        <v>2846</v>
      </c>
      <c r="C213" s="294">
        <v>44476</v>
      </c>
      <c r="D213" s="297">
        <v>0.55347222222222225</v>
      </c>
      <c r="E213" s="297">
        <v>0.56180555555555556</v>
      </c>
      <c r="F213" s="297" t="s">
        <v>518</v>
      </c>
      <c r="G213" s="188" t="s">
        <v>796</v>
      </c>
      <c r="H213" s="188" t="s">
        <v>676</v>
      </c>
      <c r="I213" s="267" t="s">
        <v>529</v>
      </c>
      <c r="J213" s="298">
        <v>19110</v>
      </c>
      <c r="K213" s="298">
        <v>10700</v>
      </c>
      <c r="L213" s="179">
        <f t="shared" si="4"/>
        <v>8410</v>
      </c>
      <c r="M213" s="90"/>
    </row>
    <row r="214" spans="2:13" s="89" customFormat="1" ht="24.95" customHeight="1" x14ac:dyDescent="0.25">
      <c r="B214" s="296">
        <v>2847</v>
      </c>
      <c r="C214" s="294">
        <v>44476</v>
      </c>
      <c r="D214" s="297">
        <v>0.56666666666666665</v>
      </c>
      <c r="E214" s="297">
        <v>0.57291666666666663</v>
      </c>
      <c r="F214" s="297" t="s">
        <v>515</v>
      </c>
      <c r="G214" s="188" t="s">
        <v>796</v>
      </c>
      <c r="H214" s="188" t="s">
        <v>676</v>
      </c>
      <c r="I214" s="267" t="s">
        <v>524</v>
      </c>
      <c r="J214" s="298">
        <v>13310</v>
      </c>
      <c r="K214" s="298">
        <v>10950</v>
      </c>
      <c r="L214" s="179">
        <f t="shared" si="4"/>
        <v>2360</v>
      </c>
      <c r="M214" s="90"/>
    </row>
    <row r="215" spans="2:13" s="89" customFormat="1" ht="24.95" customHeight="1" x14ac:dyDescent="0.25">
      <c r="B215" s="296">
        <v>2849</v>
      </c>
      <c r="C215" s="294">
        <v>44476</v>
      </c>
      <c r="D215" s="297">
        <v>0.59513888888888888</v>
      </c>
      <c r="E215" s="297">
        <v>0.60347222222222219</v>
      </c>
      <c r="F215" s="297" t="s">
        <v>521</v>
      </c>
      <c r="G215" s="188" t="s">
        <v>796</v>
      </c>
      <c r="H215" s="188" t="s">
        <v>676</v>
      </c>
      <c r="I215" s="267" t="s">
        <v>522</v>
      </c>
      <c r="J215" s="298">
        <v>8640</v>
      </c>
      <c r="K215" s="298">
        <v>7600</v>
      </c>
      <c r="L215" s="179">
        <f t="shared" si="4"/>
        <v>1040</v>
      </c>
      <c r="M215" s="90"/>
    </row>
    <row r="216" spans="2:13" s="89" customFormat="1" ht="24.95" customHeight="1" x14ac:dyDescent="0.25">
      <c r="B216" s="296">
        <v>2851</v>
      </c>
      <c r="C216" s="294">
        <v>44476</v>
      </c>
      <c r="D216" s="297">
        <v>0.8833333333333333</v>
      </c>
      <c r="E216" s="297">
        <v>0.89236111111111116</v>
      </c>
      <c r="F216" s="297" t="s">
        <v>518</v>
      </c>
      <c r="G216" s="188" t="s">
        <v>796</v>
      </c>
      <c r="H216" s="188" t="s">
        <v>676</v>
      </c>
      <c r="I216" s="267" t="s">
        <v>519</v>
      </c>
      <c r="J216" s="298">
        <v>16970</v>
      </c>
      <c r="K216" s="298">
        <v>10640</v>
      </c>
      <c r="L216" s="179">
        <f t="shared" si="4"/>
        <v>6330</v>
      </c>
      <c r="M216" s="90"/>
    </row>
    <row r="217" spans="2:13" s="89" customFormat="1" ht="24.95" customHeight="1" x14ac:dyDescent="0.25">
      <c r="B217" s="296">
        <v>2853</v>
      </c>
      <c r="C217" s="294">
        <v>44476</v>
      </c>
      <c r="D217" s="297">
        <v>0.97638888888888886</v>
      </c>
      <c r="E217" s="297">
        <v>0.9868055555555556</v>
      </c>
      <c r="F217" s="297" t="s">
        <v>526</v>
      </c>
      <c r="G217" s="188" t="s">
        <v>796</v>
      </c>
      <c r="H217" s="188" t="s">
        <v>676</v>
      </c>
      <c r="I217" s="267" t="s">
        <v>516</v>
      </c>
      <c r="J217" s="298">
        <v>20770</v>
      </c>
      <c r="K217" s="298">
        <v>10610</v>
      </c>
      <c r="L217" s="179">
        <f t="shared" si="4"/>
        <v>10160</v>
      </c>
      <c r="M217" s="90"/>
    </row>
    <row r="218" spans="2:13" s="89" customFormat="1" ht="24.95" customHeight="1" x14ac:dyDescent="0.25">
      <c r="B218" s="296">
        <v>2852</v>
      </c>
      <c r="C218" s="294">
        <v>44476</v>
      </c>
      <c r="D218" s="297">
        <v>0.97777777777777775</v>
      </c>
      <c r="E218" s="297">
        <v>0.98472222222222217</v>
      </c>
      <c r="F218" s="297" t="s">
        <v>518</v>
      </c>
      <c r="G218" s="188" t="s">
        <v>796</v>
      </c>
      <c r="H218" s="188" t="s">
        <v>676</v>
      </c>
      <c r="I218" s="267" t="s">
        <v>519</v>
      </c>
      <c r="J218" s="298">
        <v>14210</v>
      </c>
      <c r="K218" s="298">
        <v>10640</v>
      </c>
      <c r="L218" s="179">
        <f t="shared" si="4"/>
        <v>3570</v>
      </c>
      <c r="M218" s="90"/>
    </row>
    <row r="219" spans="2:13" s="89" customFormat="1" ht="24.95" customHeight="1" x14ac:dyDescent="0.25">
      <c r="B219" s="296">
        <v>2854</v>
      </c>
      <c r="C219" s="294">
        <v>44477</v>
      </c>
      <c r="D219" s="297">
        <v>7.6388888888888886E-3</v>
      </c>
      <c r="E219" s="297">
        <v>1.8055555555555557E-2</v>
      </c>
      <c r="F219" s="297" t="s">
        <v>515</v>
      </c>
      <c r="G219" s="188" t="s">
        <v>796</v>
      </c>
      <c r="H219" s="188" t="s">
        <v>676</v>
      </c>
      <c r="I219" s="267" t="s">
        <v>539</v>
      </c>
      <c r="J219" s="298">
        <v>16890</v>
      </c>
      <c r="K219" s="298">
        <v>10930</v>
      </c>
      <c r="L219" s="179">
        <f t="shared" si="4"/>
        <v>5960</v>
      </c>
      <c r="M219" s="90"/>
    </row>
    <row r="220" spans="2:13" s="89" customFormat="1" ht="24.95" customHeight="1" x14ac:dyDescent="0.25">
      <c r="B220" s="296">
        <v>2856</v>
      </c>
      <c r="C220" s="294">
        <v>44477</v>
      </c>
      <c r="D220" s="297">
        <v>0.39861111111111108</v>
      </c>
      <c r="E220" s="297">
        <v>0.41041666666666665</v>
      </c>
      <c r="F220" s="297" t="s">
        <v>531</v>
      </c>
      <c r="G220" s="188" t="s">
        <v>796</v>
      </c>
      <c r="H220" s="188" t="s">
        <v>676</v>
      </c>
      <c r="I220" s="267" t="s">
        <v>527</v>
      </c>
      <c r="J220" s="298">
        <v>14930</v>
      </c>
      <c r="K220" s="298">
        <v>11040</v>
      </c>
      <c r="L220" s="179">
        <f t="shared" si="4"/>
        <v>3890</v>
      </c>
      <c r="M220" s="90"/>
    </row>
    <row r="221" spans="2:13" s="89" customFormat="1" ht="24.95" customHeight="1" x14ac:dyDescent="0.25">
      <c r="B221" s="296">
        <v>2859</v>
      </c>
      <c r="C221" s="294">
        <v>44477</v>
      </c>
      <c r="D221" s="297">
        <v>0.49374999999999997</v>
      </c>
      <c r="E221" s="297">
        <v>0.50069444444444444</v>
      </c>
      <c r="F221" s="297" t="s">
        <v>515</v>
      </c>
      <c r="G221" s="188" t="s">
        <v>796</v>
      </c>
      <c r="H221" s="188" t="s">
        <v>676</v>
      </c>
      <c r="I221" s="267" t="s">
        <v>524</v>
      </c>
      <c r="J221" s="298">
        <v>21100</v>
      </c>
      <c r="K221" s="298">
        <v>10850</v>
      </c>
      <c r="L221" s="179">
        <f t="shared" si="4"/>
        <v>10250</v>
      </c>
      <c r="M221" s="90"/>
    </row>
    <row r="222" spans="2:13" s="89" customFormat="1" ht="24.95" customHeight="1" x14ac:dyDescent="0.25">
      <c r="B222" s="296">
        <v>2860</v>
      </c>
      <c r="C222" s="294">
        <v>44477</v>
      </c>
      <c r="D222" s="297">
        <v>0.49722222222222223</v>
      </c>
      <c r="E222" s="297">
        <v>0.50624999999999998</v>
      </c>
      <c r="F222" s="297" t="s">
        <v>518</v>
      </c>
      <c r="G222" s="188" t="s">
        <v>796</v>
      </c>
      <c r="H222" s="188" t="s">
        <v>676</v>
      </c>
      <c r="I222" s="267" t="s">
        <v>535</v>
      </c>
      <c r="J222" s="298">
        <v>16920</v>
      </c>
      <c r="K222" s="298">
        <v>10650</v>
      </c>
      <c r="L222" s="179">
        <f t="shared" si="4"/>
        <v>6270</v>
      </c>
      <c r="M222" s="90"/>
    </row>
    <row r="223" spans="2:13" s="89" customFormat="1" ht="24.95" customHeight="1" x14ac:dyDescent="0.25">
      <c r="B223" s="296">
        <v>2861</v>
      </c>
      <c r="C223" s="294">
        <v>44477</v>
      </c>
      <c r="D223" s="297">
        <v>0.55069444444444449</v>
      </c>
      <c r="E223" s="297">
        <v>0.56041666666666667</v>
      </c>
      <c r="F223" s="297" t="s">
        <v>521</v>
      </c>
      <c r="G223" s="188" t="s">
        <v>796</v>
      </c>
      <c r="H223" s="188" t="s">
        <v>676</v>
      </c>
      <c r="I223" s="267" t="s">
        <v>522</v>
      </c>
      <c r="J223" s="298">
        <v>10620</v>
      </c>
      <c r="K223" s="298">
        <v>7510</v>
      </c>
      <c r="L223" s="179">
        <f t="shared" si="4"/>
        <v>3110</v>
      </c>
      <c r="M223" s="90"/>
    </row>
    <row r="224" spans="2:13" s="89" customFormat="1" ht="24.95" customHeight="1" x14ac:dyDescent="0.25">
      <c r="B224" s="296">
        <v>2863</v>
      </c>
      <c r="C224" s="294">
        <v>44477</v>
      </c>
      <c r="D224" s="297">
        <v>0.62986111111111109</v>
      </c>
      <c r="E224" s="297">
        <v>0.63680555555555551</v>
      </c>
      <c r="F224" s="297" t="s">
        <v>515</v>
      </c>
      <c r="G224" s="188" t="s">
        <v>796</v>
      </c>
      <c r="H224" s="188" t="s">
        <v>676</v>
      </c>
      <c r="I224" s="267" t="s">
        <v>524</v>
      </c>
      <c r="J224" s="298">
        <v>13670</v>
      </c>
      <c r="K224" s="298">
        <v>10910</v>
      </c>
      <c r="L224" s="179">
        <f t="shared" si="4"/>
        <v>2760</v>
      </c>
      <c r="M224" s="90"/>
    </row>
    <row r="225" spans="2:13" s="89" customFormat="1" ht="24.95" customHeight="1" x14ac:dyDescent="0.25">
      <c r="B225" s="296">
        <v>2864</v>
      </c>
      <c r="C225" s="294">
        <v>44477</v>
      </c>
      <c r="D225" s="297">
        <v>0.63958333333333328</v>
      </c>
      <c r="E225" s="297">
        <v>0.64444444444444449</v>
      </c>
      <c r="F225" s="297" t="s">
        <v>521</v>
      </c>
      <c r="G225" s="188" t="s">
        <v>796</v>
      </c>
      <c r="H225" s="188" t="s">
        <v>676</v>
      </c>
      <c r="I225" s="267" t="s">
        <v>522</v>
      </c>
      <c r="J225" s="298">
        <v>8640</v>
      </c>
      <c r="K225" s="298">
        <v>7480</v>
      </c>
      <c r="L225" s="179">
        <f t="shared" si="4"/>
        <v>1160</v>
      </c>
      <c r="M225" s="90"/>
    </row>
    <row r="226" spans="2:13" s="89" customFormat="1" ht="24.95" customHeight="1" x14ac:dyDescent="0.25">
      <c r="B226" s="296">
        <v>2868</v>
      </c>
      <c r="C226" s="294">
        <v>44477</v>
      </c>
      <c r="D226" s="297">
        <v>0.67083333333333339</v>
      </c>
      <c r="E226" s="297">
        <v>0.6777777777777777</v>
      </c>
      <c r="F226" s="297" t="s">
        <v>526</v>
      </c>
      <c r="G226" s="188" t="s">
        <v>796</v>
      </c>
      <c r="H226" s="188" t="s">
        <v>676</v>
      </c>
      <c r="I226" s="267" t="s">
        <v>524</v>
      </c>
      <c r="J226" s="298">
        <v>14330</v>
      </c>
      <c r="K226" s="298">
        <v>10860</v>
      </c>
      <c r="L226" s="179">
        <f t="shared" si="4"/>
        <v>3470</v>
      </c>
      <c r="M226" s="90"/>
    </row>
    <row r="227" spans="2:13" s="89" customFormat="1" ht="24.95" customHeight="1" x14ac:dyDescent="0.25">
      <c r="B227" s="296">
        <v>2870</v>
      </c>
      <c r="C227" s="294">
        <v>44477</v>
      </c>
      <c r="D227" s="297">
        <v>0.71805555555555556</v>
      </c>
      <c r="E227" s="297">
        <v>0.72430555555555554</v>
      </c>
      <c r="F227" s="297" t="s">
        <v>531</v>
      </c>
      <c r="G227" s="188" t="s">
        <v>796</v>
      </c>
      <c r="H227" s="188" t="s">
        <v>676</v>
      </c>
      <c r="I227" s="267" t="s">
        <v>527</v>
      </c>
      <c r="J227" s="298">
        <v>12430</v>
      </c>
      <c r="K227" s="298">
        <v>10790</v>
      </c>
      <c r="L227" s="179">
        <f t="shared" si="4"/>
        <v>1640</v>
      </c>
      <c r="M227" s="90"/>
    </row>
    <row r="228" spans="2:13" s="89" customFormat="1" ht="24.95" customHeight="1" x14ac:dyDescent="0.25">
      <c r="B228" s="296">
        <v>2871</v>
      </c>
      <c r="C228" s="294">
        <v>44477</v>
      </c>
      <c r="D228" s="297">
        <v>0.72083333333333333</v>
      </c>
      <c r="E228" s="297">
        <v>0.7284722222222223</v>
      </c>
      <c r="F228" s="297" t="s">
        <v>515</v>
      </c>
      <c r="G228" s="188" t="s">
        <v>796</v>
      </c>
      <c r="H228" s="188" t="s">
        <v>676</v>
      </c>
      <c r="I228" s="267" t="s">
        <v>532</v>
      </c>
      <c r="J228" s="298">
        <v>13540</v>
      </c>
      <c r="K228" s="298">
        <v>10880</v>
      </c>
      <c r="L228" s="179">
        <f t="shared" si="4"/>
        <v>2660</v>
      </c>
      <c r="M228" s="90"/>
    </row>
    <row r="229" spans="2:13" s="89" customFormat="1" ht="24.95" customHeight="1" x14ac:dyDescent="0.25">
      <c r="B229" s="296">
        <v>2872</v>
      </c>
      <c r="C229" s="294">
        <v>44477</v>
      </c>
      <c r="D229" s="297">
        <v>0.7284722222222223</v>
      </c>
      <c r="E229" s="297">
        <v>0.73611111111111116</v>
      </c>
      <c r="F229" s="297" t="s">
        <v>518</v>
      </c>
      <c r="G229" s="188" t="s">
        <v>796</v>
      </c>
      <c r="H229" s="188" t="s">
        <v>676</v>
      </c>
      <c r="I229" s="267" t="s">
        <v>535</v>
      </c>
      <c r="J229" s="298">
        <v>15010</v>
      </c>
      <c r="K229" s="298">
        <v>10650</v>
      </c>
      <c r="L229" s="179">
        <f t="shared" si="4"/>
        <v>4360</v>
      </c>
      <c r="M229" s="90"/>
    </row>
    <row r="230" spans="2:13" s="89" customFormat="1" ht="24.95" customHeight="1" x14ac:dyDescent="0.25">
      <c r="B230" s="296">
        <v>2874</v>
      </c>
      <c r="C230" s="294">
        <v>44477</v>
      </c>
      <c r="D230" s="297">
        <v>0.89374999999999993</v>
      </c>
      <c r="E230" s="297">
        <v>0.90277777777777779</v>
      </c>
      <c r="F230" s="297" t="s">
        <v>531</v>
      </c>
      <c r="G230" s="188" t="s">
        <v>796</v>
      </c>
      <c r="H230" s="188" t="s">
        <v>676</v>
      </c>
      <c r="I230" s="267" t="s">
        <v>539</v>
      </c>
      <c r="J230" s="298">
        <v>17280</v>
      </c>
      <c r="K230" s="298">
        <v>11090</v>
      </c>
      <c r="L230" s="179">
        <f t="shared" si="4"/>
        <v>6190</v>
      </c>
      <c r="M230" s="90"/>
    </row>
    <row r="231" spans="2:13" s="89" customFormat="1" ht="24.95" customHeight="1" x14ac:dyDescent="0.25">
      <c r="B231" s="296">
        <v>2875</v>
      </c>
      <c r="C231" s="294">
        <v>44477</v>
      </c>
      <c r="D231" s="297">
        <v>0.93472222222222223</v>
      </c>
      <c r="E231" s="297">
        <v>0.94166666666666676</v>
      </c>
      <c r="F231" s="297" t="s">
        <v>518</v>
      </c>
      <c r="G231" s="188" t="s">
        <v>796</v>
      </c>
      <c r="H231" s="188" t="s">
        <v>676</v>
      </c>
      <c r="I231" s="267" t="s">
        <v>519</v>
      </c>
      <c r="J231" s="298">
        <v>20140</v>
      </c>
      <c r="K231" s="298">
        <v>10830</v>
      </c>
      <c r="L231" s="179">
        <f t="shared" si="4"/>
        <v>9310</v>
      </c>
      <c r="M231" s="90"/>
    </row>
    <row r="232" spans="2:13" s="89" customFormat="1" ht="24.95" customHeight="1" x14ac:dyDescent="0.25">
      <c r="B232" s="296">
        <v>2876</v>
      </c>
      <c r="C232" s="294">
        <v>44477</v>
      </c>
      <c r="D232" s="297">
        <v>0.98611111111111116</v>
      </c>
      <c r="E232" s="297">
        <v>0.99444444444444446</v>
      </c>
      <c r="F232" s="297" t="s">
        <v>515</v>
      </c>
      <c r="G232" s="188" t="s">
        <v>796</v>
      </c>
      <c r="H232" s="188" t="s">
        <v>676</v>
      </c>
      <c r="I232" s="267" t="s">
        <v>516</v>
      </c>
      <c r="J232" s="298">
        <v>21350</v>
      </c>
      <c r="K232" s="298">
        <v>11170</v>
      </c>
      <c r="L232" s="179">
        <f t="shared" si="4"/>
        <v>10180</v>
      </c>
      <c r="M232" s="90"/>
    </row>
    <row r="233" spans="2:13" s="89" customFormat="1" ht="24.95" customHeight="1" x14ac:dyDescent="0.25">
      <c r="B233" s="296">
        <v>2877</v>
      </c>
      <c r="C233" s="294">
        <v>44478</v>
      </c>
      <c r="D233" s="297">
        <v>3.4027777777777775E-2</v>
      </c>
      <c r="E233" s="297">
        <v>4.3055555555555562E-2</v>
      </c>
      <c r="F233" s="297" t="s">
        <v>531</v>
      </c>
      <c r="G233" s="188" t="s">
        <v>796</v>
      </c>
      <c r="H233" s="188" t="s">
        <v>676</v>
      </c>
      <c r="I233" s="267" t="s">
        <v>539</v>
      </c>
      <c r="J233" s="298">
        <v>16140</v>
      </c>
      <c r="K233" s="298">
        <v>11070</v>
      </c>
      <c r="L233" s="179">
        <f t="shared" si="4"/>
        <v>5070</v>
      </c>
      <c r="M233" s="90"/>
    </row>
    <row r="234" spans="2:13" s="89" customFormat="1" ht="24.95" customHeight="1" x14ac:dyDescent="0.25">
      <c r="B234" s="296">
        <v>2878</v>
      </c>
      <c r="C234" s="294">
        <v>44478</v>
      </c>
      <c r="D234" s="297">
        <v>3.7499999999999999E-2</v>
      </c>
      <c r="E234" s="297">
        <v>4.6527777777777779E-2</v>
      </c>
      <c r="F234" s="297" t="s">
        <v>518</v>
      </c>
      <c r="G234" s="188" t="s">
        <v>796</v>
      </c>
      <c r="H234" s="188" t="s">
        <v>676</v>
      </c>
      <c r="I234" s="267" t="s">
        <v>519</v>
      </c>
      <c r="J234" s="298">
        <v>15360</v>
      </c>
      <c r="K234" s="298">
        <v>10830</v>
      </c>
      <c r="L234" s="179">
        <f t="shared" si="4"/>
        <v>4530</v>
      </c>
      <c r="M234" s="90"/>
    </row>
    <row r="235" spans="2:13" s="89" customFormat="1" ht="24.95" customHeight="1" x14ac:dyDescent="0.25">
      <c r="B235" s="296">
        <v>2880</v>
      </c>
      <c r="C235" s="294">
        <v>44478</v>
      </c>
      <c r="D235" s="297">
        <v>0.4826388888888889</v>
      </c>
      <c r="E235" s="297">
        <v>0.4909722222222222</v>
      </c>
      <c r="F235" s="297" t="s">
        <v>518</v>
      </c>
      <c r="G235" s="188" t="s">
        <v>796</v>
      </c>
      <c r="H235" s="188" t="s">
        <v>676</v>
      </c>
      <c r="I235" s="267" t="s">
        <v>532</v>
      </c>
      <c r="J235" s="298">
        <v>18290</v>
      </c>
      <c r="K235" s="298">
        <v>10630</v>
      </c>
      <c r="L235" s="179">
        <f t="shared" si="4"/>
        <v>7660</v>
      </c>
      <c r="M235" s="90"/>
    </row>
    <row r="236" spans="2:13" s="89" customFormat="1" ht="24.95" customHeight="1" x14ac:dyDescent="0.25">
      <c r="B236" s="296">
        <v>2881</v>
      </c>
      <c r="C236" s="294">
        <v>44478</v>
      </c>
      <c r="D236" s="297">
        <v>0.5395833333333333</v>
      </c>
      <c r="E236" s="297">
        <v>0.54583333333333328</v>
      </c>
      <c r="F236" s="297" t="s">
        <v>515</v>
      </c>
      <c r="G236" s="188" t="s">
        <v>796</v>
      </c>
      <c r="H236" s="188" t="s">
        <v>676</v>
      </c>
      <c r="I236" s="267" t="s">
        <v>529</v>
      </c>
      <c r="J236" s="298">
        <v>21560</v>
      </c>
      <c r="K236" s="298">
        <v>10930</v>
      </c>
      <c r="L236" s="179">
        <f t="shared" si="4"/>
        <v>10630</v>
      </c>
      <c r="M236" s="90"/>
    </row>
    <row r="237" spans="2:13" s="89" customFormat="1" ht="24.95" customHeight="1" x14ac:dyDescent="0.25">
      <c r="B237" s="296">
        <v>2882</v>
      </c>
      <c r="C237" s="294">
        <v>44478</v>
      </c>
      <c r="D237" s="297">
        <v>0.5541666666666667</v>
      </c>
      <c r="E237" s="297">
        <v>0.55972222222222223</v>
      </c>
      <c r="F237" s="297" t="s">
        <v>518</v>
      </c>
      <c r="G237" s="188" t="s">
        <v>796</v>
      </c>
      <c r="H237" s="188" t="s">
        <v>676</v>
      </c>
      <c r="I237" s="267" t="s">
        <v>532</v>
      </c>
      <c r="J237" s="298">
        <v>12130</v>
      </c>
      <c r="K237" s="298">
        <v>10690</v>
      </c>
      <c r="L237" s="179">
        <f t="shared" si="4"/>
        <v>1440</v>
      </c>
      <c r="M237" s="90"/>
    </row>
    <row r="238" spans="2:13" s="89" customFormat="1" ht="24.95" customHeight="1" x14ac:dyDescent="0.25">
      <c r="B238" s="296">
        <v>2883</v>
      </c>
      <c r="C238" s="294">
        <v>44478</v>
      </c>
      <c r="D238" s="297">
        <v>0.57847222222222217</v>
      </c>
      <c r="E238" s="297">
        <v>0.5854166666666667</v>
      </c>
      <c r="F238" s="297" t="s">
        <v>526</v>
      </c>
      <c r="G238" s="188" t="s">
        <v>796</v>
      </c>
      <c r="H238" s="188" t="s">
        <v>676</v>
      </c>
      <c r="I238" s="267" t="s">
        <v>535</v>
      </c>
      <c r="J238" s="298">
        <v>19030</v>
      </c>
      <c r="K238" s="298">
        <v>10750</v>
      </c>
      <c r="L238" s="179">
        <f t="shared" si="4"/>
        <v>8280</v>
      </c>
      <c r="M238" s="90"/>
    </row>
    <row r="239" spans="2:13" s="89" customFormat="1" ht="24.95" customHeight="1" x14ac:dyDescent="0.25">
      <c r="B239" s="296">
        <v>2884</v>
      </c>
      <c r="C239" s="294">
        <v>44478</v>
      </c>
      <c r="D239" s="297">
        <v>0.62847222222222221</v>
      </c>
      <c r="E239" s="297">
        <v>0.63472222222222219</v>
      </c>
      <c r="F239" s="297" t="s">
        <v>526</v>
      </c>
      <c r="G239" s="188" t="s">
        <v>796</v>
      </c>
      <c r="H239" s="188" t="s">
        <v>676</v>
      </c>
      <c r="I239" s="267" t="s">
        <v>535</v>
      </c>
      <c r="J239" s="298">
        <v>11960</v>
      </c>
      <c r="K239" s="298">
        <v>10710</v>
      </c>
      <c r="L239" s="179">
        <f t="shared" si="4"/>
        <v>1250</v>
      </c>
      <c r="M239" s="90"/>
    </row>
    <row r="240" spans="2:13" s="89" customFormat="1" ht="24.95" customHeight="1" x14ac:dyDescent="0.25">
      <c r="B240" s="296">
        <v>2885</v>
      </c>
      <c r="C240" s="294">
        <v>44478</v>
      </c>
      <c r="D240" s="297">
        <v>0.90138888888888891</v>
      </c>
      <c r="E240" s="297">
        <v>0.90833333333333333</v>
      </c>
      <c r="F240" s="297" t="s">
        <v>518</v>
      </c>
      <c r="G240" s="188" t="s">
        <v>796</v>
      </c>
      <c r="H240" s="188" t="s">
        <v>676</v>
      </c>
      <c r="I240" s="267" t="s">
        <v>519</v>
      </c>
      <c r="J240" s="298">
        <v>17970</v>
      </c>
      <c r="K240" s="298">
        <v>10720</v>
      </c>
      <c r="L240" s="179">
        <f t="shared" si="4"/>
        <v>7250</v>
      </c>
      <c r="M240" s="90"/>
    </row>
    <row r="241" spans="2:13" s="89" customFormat="1" ht="24.95" customHeight="1" x14ac:dyDescent="0.25">
      <c r="B241" s="296">
        <v>2886</v>
      </c>
      <c r="C241" s="294">
        <v>44478</v>
      </c>
      <c r="D241" s="297">
        <v>0.91319444444444453</v>
      </c>
      <c r="E241" s="297">
        <v>0.92152777777777783</v>
      </c>
      <c r="F241" s="297" t="s">
        <v>515</v>
      </c>
      <c r="G241" s="188" t="s">
        <v>796</v>
      </c>
      <c r="H241" s="188" t="s">
        <v>676</v>
      </c>
      <c r="I241" s="267" t="s">
        <v>516</v>
      </c>
      <c r="J241" s="298">
        <v>20190</v>
      </c>
      <c r="K241" s="298">
        <v>10990</v>
      </c>
      <c r="L241" s="179">
        <f t="shared" si="4"/>
        <v>9200</v>
      </c>
      <c r="M241" s="90"/>
    </row>
    <row r="242" spans="2:13" s="89" customFormat="1" ht="24.95" customHeight="1" x14ac:dyDescent="0.25">
      <c r="B242" s="296">
        <v>2887</v>
      </c>
      <c r="C242" s="294">
        <v>44478</v>
      </c>
      <c r="D242" s="297">
        <v>0.95486111111111116</v>
      </c>
      <c r="E242" s="297">
        <v>0.96250000000000002</v>
      </c>
      <c r="F242" s="297" t="s">
        <v>526</v>
      </c>
      <c r="G242" s="188" t="s">
        <v>796</v>
      </c>
      <c r="H242" s="188" t="s">
        <v>676</v>
      </c>
      <c r="I242" s="267" t="s">
        <v>539</v>
      </c>
      <c r="J242" s="298">
        <v>20150</v>
      </c>
      <c r="K242" s="298">
        <v>10740</v>
      </c>
      <c r="L242" s="179">
        <f t="shared" si="4"/>
        <v>9410</v>
      </c>
      <c r="M242" s="90"/>
    </row>
    <row r="243" spans="2:13" s="89" customFormat="1" ht="24.95" customHeight="1" x14ac:dyDescent="0.25">
      <c r="B243" s="300">
        <v>2888</v>
      </c>
      <c r="C243" s="294">
        <v>44479</v>
      </c>
      <c r="D243" s="301">
        <v>9.0277777777777787E-3</v>
      </c>
      <c r="E243" s="301">
        <v>1.3888888888888888E-2</v>
      </c>
      <c r="F243" s="297" t="s">
        <v>526</v>
      </c>
      <c r="G243" s="188" t="s">
        <v>796</v>
      </c>
      <c r="H243" s="188" t="s">
        <v>676</v>
      </c>
      <c r="I243" s="303" t="s">
        <v>539</v>
      </c>
      <c r="J243" s="302">
        <v>12340</v>
      </c>
      <c r="K243" s="302">
        <v>10770</v>
      </c>
      <c r="L243" s="179">
        <f t="shared" si="4"/>
        <v>1570</v>
      </c>
      <c r="M243" s="90"/>
    </row>
    <row r="244" spans="2:13" s="89" customFormat="1" ht="24.95" customHeight="1" x14ac:dyDescent="0.25">
      <c r="B244" s="296">
        <v>2889</v>
      </c>
      <c r="C244" s="294">
        <v>44479</v>
      </c>
      <c r="D244" s="297">
        <v>4.3055555555555562E-2</v>
      </c>
      <c r="E244" s="297">
        <v>4.9305555555555554E-2</v>
      </c>
      <c r="F244" s="297" t="s">
        <v>515</v>
      </c>
      <c r="G244" s="188" t="s">
        <v>796</v>
      </c>
      <c r="H244" s="188" t="s">
        <v>676</v>
      </c>
      <c r="I244" s="267" t="s">
        <v>516</v>
      </c>
      <c r="J244" s="298">
        <v>16650</v>
      </c>
      <c r="K244" s="298">
        <v>11060</v>
      </c>
      <c r="L244" s="179">
        <f t="shared" si="4"/>
        <v>5590</v>
      </c>
      <c r="M244" s="90"/>
    </row>
    <row r="245" spans="2:13" s="89" customFormat="1" ht="24.95" customHeight="1" x14ac:dyDescent="0.25">
      <c r="B245" s="296">
        <v>2890</v>
      </c>
      <c r="C245" s="294">
        <v>44479</v>
      </c>
      <c r="D245" s="297">
        <v>5.2083333333333336E-2</v>
      </c>
      <c r="E245" s="297">
        <v>5.6944444444444443E-2</v>
      </c>
      <c r="F245" s="297" t="s">
        <v>518</v>
      </c>
      <c r="G245" s="188" t="s">
        <v>796</v>
      </c>
      <c r="H245" s="188" t="s">
        <v>676</v>
      </c>
      <c r="I245" s="267" t="s">
        <v>519</v>
      </c>
      <c r="J245" s="298">
        <v>14700</v>
      </c>
      <c r="K245" s="298">
        <v>10640</v>
      </c>
      <c r="L245" s="179">
        <f t="shared" si="4"/>
        <v>4060</v>
      </c>
      <c r="M245" s="90"/>
    </row>
    <row r="246" spans="2:13" s="89" customFormat="1" ht="24.95" customHeight="1" x14ac:dyDescent="0.25">
      <c r="B246" s="296">
        <v>2891</v>
      </c>
      <c r="C246" s="294">
        <v>44479</v>
      </c>
      <c r="D246" s="297">
        <v>0.62986111111111109</v>
      </c>
      <c r="E246" s="297">
        <v>0.63680555555555551</v>
      </c>
      <c r="F246" s="297" t="s">
        <v>515</v>
      </c>
      <c r="G246" s="188" t="s">
        <v>796</v>
      </c>
      <c r="H246" s="188" t="s">
        <v>676</v>
      </c>
      <c r="I246" s="267" t="s">
        <v>524</v>
      </c>
      <c r="J246" s="298">
        <v>18680</v>
      </c>
      <c r="K246" s="298">
        <v>11000</v>
      </c>
      <c r="L246" s="179">
        <f t="shared" si="4"/>
        <v>7680</v>
      </c>
      <c r="M246" s="90"/>
    </row>
    <row r="247" spans="2:13" s="89" customFormat="1" ht="24.95" customHeight="1" x14ac:dyDescent="0.25">
      <c r="B247" s="296">
        <v>2893</v>
      </c>
      <c r="C247" s="294">
        <v>44479</v>
      </c>
      <c r="D247" s="297">
        <v>0.9604166666666667</v>
      </c>
      <c r="E247" s="297">
        <v>0.96527777777777779</v>
      </c>
      <c r="F247" s="297" t="s">
        <v>518</v>
      </c>
      <c r="G247" s="188" t="s">
        <v>796</v>
      </c>
      <c r="H247" s="188" t="s">
        <v>676</v>
      </c>
      <c r="I247" s="267" t="s">
        <v>519</v>
      </c>
      <c r="J247" s="298">
        <v>16140</v>
      </c>
      <c r="K247" s="298">
        <v>10630</v>
      </c>
      <c r="L247" s="179">
        <f t="shared" si="4"/>
        <v>5510</v>
      </c>
      <c r="M247" s="90"/>
    </row>
    <row r="248" spans="2:13" s="89" customFormat="1" ht="24.95" customHeight="1" x14ac:dyDescent="0.25">
      <c r="B248" s="296">
        <v>2894</v>
      </c>
      <c r="C248" s="294">
        <v>44480</v>
      </c>
      <c r="D248" s="297">
        <v>0.33263888888888887</v>
      </c>
      <c r="E248" s="297">
        <v>0.34097222222222223</v>
      </c>
      <c r="F248" s="297" t="s">
        <v>531</v>
      </c>
      <c r="G248" s="188" t="s">
        <v>796</v>
      </c>
      <c r="H248" s="188" t="s">
        <v>676</v>
      </c>
      <c r="I248" s="267" t="s">
        <v>527</v>
      </c>
      <c r="J248" s="298">
        <v>15820</v>
      </c>
      <c r="K248" s="298">
        <v>11150</v>
      </c>
      <c r="L248" s="179">
        <f t="shared" si="4"/>
        <v>4670</v>
      </c>
      <c r="M248" s="90"/>
    </row>
    <row r="249" spans="2:13" s="89" customFormat="1" ht="24.95" customHeight="1" x14ac:dyDescent="0.25">
      <c r="B249" s="296">
        <v>2897</v>
      </c>
      <c r="C249" s="294">
        <v>44480</v>
      </c>
      <c r="D249" s="297">
        <v>0.44791666666666669</v>
      </c>
      <c r="E249" s="297">
        <v>0.45694444444444443</v>
      </c>
      <c r="F249" s="297" t="s">
        <v>521</v>
      </c>
      <c r="G249" s="188" t="s">
        <v>796</v>
      </c>
      <c r="H249" s="188" t="s">
        <v>676</v>
      </c>
      <c r="I249" s="267" t="s">
        <v>522</v>
      </c>
      <c r="J249" s="298">
        <v>10460</v>
      </c>
      <c r="K249" s="298">
        <v>7770</v>
      </c>
      <c r="L249" s="179">
        <f t="shared" si="4"/>
        <v>2690</v>
      </c>
      <c r="M249" s="90"/>
    </row>
    <row r="250" spans="2:13" s="89" customFormat="1" ht="24.95" customHeight="1" x14ac:dyDescent="0.25">
      <c r="B250" s="296">
        <v>2898</v>
      </c>
      <c r="C250" s="294">
        <v>44480</v>
      </c>
      <c r="D250" s="297">
        <v>0.4993055555555555</v>
      </c>
      <c r="E250" s="297">
        <v>0.50624999999999998</v>
      </c>
      <c r="F250" s="297" t="s">
        <v>515</v>
      </c>
      <c r="G250" s="188" t="s">
        <v>796</v>
      </c>
      <c r="H250" s="188" t="s">
        <v>676</v>
      </c>
      <c r="I250" s="267" t="s">
        <v>524</v>
      </c>
      <c r="J250" s="298">
        <v>21090</v>
      </c>
      <c r="K250" s="298">
        <v>10900</v>
      </c>
      <c r="L250" s="179">
        <f t="shared" si="4"/>
        <v>10190</v>
      </c>
      <c r="M250" s="90"/>
    </row>
    <row r="251" spans="2:13" s="89" customFormat="1" ht="24.95" customHeight="1" x14ac:dyDescent="0.25">
      <c r="B251" s="296">
        <v>2900</v>
      </c>
      <c r="C251" s="294">
        <v>44480</v>
      </c>
      <c r="D251" s="297">
        <v>0.5131944444444444</v>
      </c>
      <c r="E251" s="297">
        <v>0.52083333333333337</v>
      </c>
      <c r="F251" s="297" t="s">
        <v>518</v>
      </c>
      <c r="G251" s="188" t="s">
        <v>796</v>
      </c>
      <c r="H251" s="188" t="s">
        <v>676</v>
      </c>
      <c r="I251" s="267" t="s">
        <v>532</v>
      </c>
      <c r="J251" s="298">
        <v>17700</v>
      </c>
      <c r="K251" s="298">
        <v>10680</v>
      </c>
      <c r="L251" s="179">
        <f t="shared" si="4"/>
        <v>7020</v>
      </c>
      <c r="M251" s="90"/>
    </row>
    <row r="252" spans="2:13" s="89" customFormat="1" ht="24.95" customHeight="1" x14ac:dyDescent="0.25">
      <c r="B252" s="296">
        <v>2902</v>
      </c>
      <c r="C252" s="294">
        <v>44480</v>
      </c>
      <c r="D252" s="297">
        <v>0.51874999999999993</v>
      </c>
      <c r="E252" s="297">
        <v>0.52777777777777779</v>
      </c>
      <c r="F252" s="297" t="s">
        <v>531</v>
      </c>
      <c r="G252" s="188" t="s">
        <v>796</v>
      </c>
      <c r="H252" s="188" t="s">
        <v>676</v>
      </c>
      <c r="I252" s="267" t="s">
        <v>527</v>
      </c>
      <c r="J252" s="298">
        <v>16770</v>
      </c>
      <c r="K252" s="298">
        <v>11030</v>
      </c>
      <c r="L252" s="179">
        <f t="shared" si="4"/>
        <v>5740</v>
      </c>
      <c r="M252" s="90"/>
    </row>
    <row r="253" spans="2:13" s="89" customFormat="1" ht="24.95" customHeight="1" x14ac:dyDescent="0.25">
      <c r="B253" s="300">
        <v>2901</v>
      </c>
      <c r="C253" s="294">
        <v>44480</v>
      </c>
      <c r="D253" s="301">
        <v>0.52013888888888882</v>
      </c>
      <c r="E253" s="301">
        <v>0.52638888888888891</v>
      </c>
      <c r="F253" s="297" t="s">
        <v>526</v>
      </c>
      <c r="G253" s="188" t="s">
        <v>796</v>
      </c>
      <c r="H253" s="188" t="s">
        <v>676</v>
      </c>
      <c r="I253" s="303" t="s">
        <v>529</v>
      </c>
      <c r="J253" s="302">
        <v>17100</v>
      </c>
      <c r="K253" s="302">
        <v>10610</v>
      </c>
      <c r="L253" s="179">
        <f t="shared" si="4"/>
        <v>6490</v>
      </c>
      <c r="M253" s="90"/>
    </row>
    <row r="254" spans="2:13" s="89" customFormat="1" ht="24.95" customHeight="1" x14ac:dyDescent="0.25">
      <c r="B254" s="300">
        <v>2903</v>
      </c>
      <c r="C254" s="294">
        <v>44480</v>
      </c>
      <c r="D254" s="301">
        <v>0.60069444444444442</v>
      </c>
      <c r="E254" s="301">
        <v>0.6069444444444444</v>
      </c>
      <c r="F254" s="297" t="s">
        <v>515</v>
      </c>
      <c r="G254" s="188" t="s">
        <v>796</v>
      </c>
      <c r="H254" s="188" t="s">
        <v>676</v>
      </c>
      <c r="I254" s="303" t="s">
        <v>524</v>
      </c>
      <c r="J254" s="302">
        <v>15220</v>
      </c>
      <c r="K254" s="302">
        <v>10960</v>
      </c>
      <c r="L254" s="179">
        <f t="shared" si="4"/>
        <v>4260</v>
      </c>
      <c r="M254" s="90"/>
    </row>
    <row r="255" spans="2:13" s="89" customFormat="1" ht="24.95" customHeight="1" x14ac:dyDescent="0.25">
      <c r="B255" s="300">
        <v>2904</v>
      </c>
      <c r="C255" s="294">
        <v>44480</v>
      </c>
      <c r="D255" s="301">
        <v>0.60625000000000007</v>
      </c>
      <c r="E255" s="304">
        <v>0.6118055555555556</v>
      </c>
      <c r="F255" s="297" t="s">
        <v>521</v>
      </c>
      <c r="G255" s="188" t="s">
        <v>796</v>
      </c>
      <c r="H255" s="188" t="s">
        <v>676</v>
      </c>
      <c r="I255" s="303" t="s">
        <v>522</v>
      </c>
      <c r="J255" s="302">
        <v>9940</v>
      </c>
      <c r="K255" s="302">
        <v>7570</v>
      </c>
      <c r="L255" s="179">
        <f t="shared" si="4"/>
        <v>2370</v>
      </c>
      <c r="M255" s="90"/>
    </row>
    <row r="256" spans="2:13" s="89" customFormat="1" ht="24.95" customHeight="1" x14ac:dyDescent="0.25">
      <c r="B256" s="300">
        <v>2906</v>
      </c>
      <c r="C256" s="294">
        <v>44480</v>
      </c>
      <c r="D256" s="301">
        <v>0.72152777777777777</v>
      </c>
      <c r="E256" s="301">
        <v>0.72777777777777775</v>
      </c>
      <c r="F256" s="301" t="s">
        <v>531</v>
      </c>
      <c r="G256" s="188" t="s">
        <v>796</v>
      </c>
      <c r="H256" s="188" t="s">
        <v>676</v>
      </c>
      <c r="I256" s="303" t="s">
        <v>527</v>
      </c>
      <c r="J256" s="302">
        <v>16310</v>
      </c>
      <c r="K256" s="302">
        <v>11020</v>
      </c>
      <c r="L256" s="179">
        <f t="shared" si="4"/>
        <v>5290</v>
      </c>
      <c r="M256" s="90"/>
    </row>
    <row r="257" spans="2:13" s="89" customFormat="1" ht="24.95" customHeight="1" x14ac:dyDescent="0.25">
      <c r="B257" s="300">
        <v>2907</v>
      </c>
      <c r="C257" s="294">
        <v>44480</v>
      </c>
      <c r="D257" s="301">
        <v>0.7270833333333333</v>
      </c>
      <c r="E257" s="301">
        <v>0.73333333333333339</v>
      </c>
      <c r="F257" s="297" t="s">
        <v>526</v>
      </c>
      <c r="G257" s="188" t="s">
        <v>796</v>
      </c>
      <c r="H257" s="188" t="s">
        <v>676</v>
      </c>
      <c r="I257" s="303" t="s">
        <v>529</v>
      </c>
      <c r="J257" s="302">
        <v>16440</v>
      </c>
      <c r="K257" s="302">
        <v>10700</v>
      </c>
      <c r="L257" s="179">
        <f t="shared" si="4"/>
        <v>5740</v>
      </c>
      <c r="M257" s="90"/>
    </row>
    <row r="258" spans="2:13" s="89" customFormat="1" ht="24.95" customHeight="1" x14ac:dyDescent="0.25">
      <c r="B258" s="300">
        <v>2908</v>
      </c>
      <c r="C258" s="294">
        <v>44480</v>
      </c>
      <c r="D258" s="301">
        <v>0.7729166666666667</v>
      </c>
      <c r="E258" s="301">
        <v>0.77986111111111101</v>
      </c>
      <c r="F258" s="297" t="s">
        <v>518</v>
      </c>
      <c r="G258" s="188" t="s">
        <v>796</v>
      </c>
      <c r="H258" s="188" t="s">
        <v>676</v>
      </c>
      <c r="I258" s="303" t="s">
        <v>532</v>
      </c>
      <c r="J258" s="302">
        <v>14320</v>
      </c>
      <c r="K258" s="302">
        <v>10660</v>
      </c>
      <c r="L258" s="179">
        <f t="shared" si="4"/>
        <v>3660</v>
      </c>
      <c r="M258" s="90"/>
    </row>
    <row r="259" spans="2:13" s="89" customFormat="1" ht="24.95" customHeight="1" x14ac:dyDescent="0.25">
      <c r="B259" s="300">
        <v>2910</v>
      </c>
      <c r="C259" s="294">
        <v>44480</v>
      </c>
      <c r="D259" s="301">
        <v>0.93819444444444444</v>
      </c>
      <c r="E259" s="301">
        <v>0.95000000000000007</v>
      </c>
      <c r="F259" s="297" t="s">
        <v>531</v>
      </c>
      <c r="G259" s="188" t="s">
        <v>796</v>
      </c>
      <c r="H259" s="188" t="s">
        <v>676</v>
      </c>
      <c r="I259" s="303" t="s">
        <v>519</v>
      </c>
      <c r="J259" s="302">
        <v>19690</v>
      </c>
      <c r="K259" s="302">
        <v>11040</v>
      </c>
      <c r="L259" s="179">
        <f t="shared" si="4"/>
        <v>8650</v>
      </c>
      <c r="M259" s="90"/>
    </row>
    <row r="260" spans="2:13" s="89" customFormat="1" ht="24.95" customHeight="1" x14ac:dyDescent="0.25">
      <c r="B260" s="300">
        <v>2911</v>
      </c>
      <c r="C260" s="294">
        <v>44480</v>
      </c>
      <c r="D260" s="301">
        <v>0.95416666666666661</v>
      </c>
      <c r="E260" s="301">
        <v>0.96250000000000002</v>
      </c>
      <c r="F260" s="301" t="s">
        <v>515</v>
      </c>
      <c r="G260" s="188" t="s">
        <v>796</v>
      </c>
      <c r="H260" s="188" t="s">
        <v>676</v>
      </c>
      <c r="I260" s="303" t="s">
        <v>516</v>
      </c>
      <c r="J260" s="302">
        <v>21370</v>
      </c>
      <c r="K260" s="302">
        <v>11110</v>
      </c>
      <c r="L260" s="179">
        <f t="shared" si="4"/>
        <v>10260</v>
      </c>
      <c r="M260" s="90"/>
    </row>
    <row r="261" spans="2:13" s="89" customFormat="1" ht="24.95" customHeight="1" x14ac:dyDescent="0.25">
      <c r="B261" s="300">
        <v>2912</v>
      </c>
      <c r="C261" s="294">
        <v>44480</v>
      </c>
      <c r="D261" s="301">
        <v>0.97361111111111109</v>
      </c>
      <c r="E261" s="301">
        <v>0.9819444444444444</v>
      </c>
      <c r="F261" s="301" t="s">
        <v>526</v>
      </c>
      <c r="G261" s="188" t="s">
        <v>796</v>
      </c>
      <c r="H261" s="188" t="s">
        <v>676</v>
      </c>
      <c r="I261" s="303" t="s">
        <v>539</v>
      </c>
      <c r="J261" s="302">
        <v>22910</v>
      </c>
      <c r="K261" s="302">
        <v>10940</v>
      </c>
      <c r="L261" s="179">
        <f t="shared" si="4"/>
        <v>11970</v>
      </c>
      <c r="M261" s="90"/>
    </row>
    <row r="262" spans="2:13" s="89" customFormat="1" ht="24.95" customHeight="1" x14ac:dyDescent="0.25">
      <c r="B262" s="300">
        <v>2913</v>
      </c>
      <c r="C262" s="294">
        <v>44481</v>
      </c>
      <c r="D262" s="301">
        <v>2.1527777777777781E-2</v>
      </c>
      <c r="E262" s="301">
        <v>3.125E-2</v>
      </c>
      <c r="F262" s="301" t="s">
        <v>531</v>
      </c>
      <c r="G262" s="188" t="s">
        <v>796</v>
      </c>
      <c r="H262" s="188" t="s">
        <v>676</v>
      </c>
      <c r="I262" s="303" t="s">
        <v>519</v>
      </c>
      <c r="J262" s="302">
        <v>17170</v>
      </c>
      <c r="K262" s="302">
        <v>11230</v>
      </c>
      <c r="L262" s="179">
        <f t="shared" si="4"/>
        <v>5940</v>
      </c>
      <c r="M262" s="90"/>
    </row>
    <row r="263" spans="2:13" s="89" customFormat="1" ht="24.95" customHeight="1" x14ac:dyDescent="0.25">
      <c r="B263" s="300">
        <v>2914</v>
      </c>
      <c r="C263" s="294">
        <v>44481</v>
      </c>
      <c r="D263" s="301">
        <v>5.2083333333333336E-2</v>
      </c>
      <c r="E263" s="301">
        <v>5.6944444444444443E-2</v>
      </c>
      <c r="F263" s="301" t="s">
        <v>526</v>
      </c>
      <c r="G263" s="188" t="s">
        <v>796</v>
      </c>
      <c r="H263" s="188" t="s">
        <v>676</v>
      </c>
      <c r="I263" s="303" t="s">
        <v>539</v>
      </c>
      <c r="J263" s="302">
        <v>13050</v>
      </c>
      <c r="K263" s="302">
        <v>10980</v>
      </c>
      <c r="L263" s="179">
        <f t="shared" si="4"/>
        <v>2070</v>
      </c>
      <c r="M263" s="90"/>
    </row>
    <row r="264" spans="2:13" s="89" customFormat="1" ht="24.95" customHeight="1" x14ac:dyDescent="0.25">
      <c r="B264" s="300">
        <v>2915</v>
      </c>
      <c r="C264" s="294">
        <v>44481</v>
      </c>
      <c r="D264" s="301">
        <v>5.5555555555555552E-2</v>
      </c>
      <c r="E264" s="301">
        <v>6.1111111111111116E-2</v>
      </c>
      <c r="F264" s="301" t="s">
        <v>526</v>
      </c>
      <c r="G264" s="188" t="s">
        <v>796</v>
      </c>
      <c r="H264" s="188" t="s">
        <v>676</v>
      </c>
      <c r="I264" s="303" t="s">
        <v>516</v>
      </c>
      <c r="J264" s="302">
        <v>15140</v>
      </c>
      <c r="K264" s="302">
        <v>11240</v>
      </c>
      <c r="L264" s="179">
        <f t="shared" si="4"/>
        <v>3900</v>
      </c>
      <c r="M264" s="90"/>
    </row>
    <row r="265" spans="2:13" s="89" customFormat="1" ht="24.95" customHeight="1" x14ac:dyDescent="0.25">
      <c r="B265" s="300">
        <v>2616</v>
      </c>
      <c r="C265" s="294">
        <v>44481</v>
      </c>
      <c r="D265" s="301">
        <v>0.10902777777777778</v>
      </c>
      <c r="E265" s="301">
        <v>0.11458333333333333</v>
      </c>
      <c r="F265" s="297" t="s">
        <v>518</v>
      </c>
      <c r="G265" s="188" t="s">
        <v>796</v>
      </c>
      <c r="H265" s="188" t="s">
        <v>676</v>
      </c>
      <c r="I265" s="303" t="s">
        <v>519</v>
      </c>
      <c r="J265" s="302">
        <v>14480</v>
      </c>
      <c r="K265" s="302">
        <v>10920</v>
      </c>
      <c r="L265" s="179">
        <f t="shared" si="4"/>
        <v>3560</v>
      </c>
      <c r="M265" s="90"/>
    </row>
    <row r="266" spans="2:13" s="89" customFormat="1" ht="24.95" customHeight="1" x14ac:dyDescent="0.25">
      <c r="B266" s="300">
        <v>2917</v>
      </c>
      <c r="C266" s="294">
        <v>44481</v>
      </c>
      <c r="D266" s="301">
        <v>0.4069444444444445</v>
      </c>
      <c r="E266" s="301">
        <v>0.41111111111111115</v>
      </c>
      <c r="F266" s="297" t="s">
        <v>521</v>
      </c>
      <c r="G266" s="188" t="s">
        <v>796</v>
      </c>
      <c r="H266" s="188" t="s">
        <v>676</v>
      </c>
      <c r="I266" s="303" t="s">
        <v>522</v>
      </c>
      <c r="J266" s="302">
        <v>9180</v>
      </c>
      <c r="K266" s="302">
        <v>7560</v>
      </c>
      <c r="L266" s="179">
        <f t="shared" si="4"/>
        <v>1620</v>
      </c>
      <c r="M266" s="90"/>
    </row>
    <row r="267" spans="2:13" s="89" customFormat="1" ht="24.95" customHeight="1" x14ac:dyDescent="0.25">
      <c r="B267" s="296">
        <v>2918</v>
      </c>
      <c r="C267" s="294">
        <v>44481</v>
      </c>
      <c r="D267" s="297">
        <v>0.48125000000000001</v>
      </c>
      <c r="E267" s="297">
        <v>0.48472222222222222</v>
      </c>
      <c r="F267" s="297" t="s">
        <v>521</v>
      </c>
      <c r="G267" s="188" t="s">
        <v>796</v>
      </c>
      <c r="H267" s="188" t="s">
        <v>676</v>
      </c>
      <c r="I267" s="267" t="s">
        <v>522</v>
      </c>
      <c r="J267" s="298">
        <v>8570</v>
      </c>
      <c r="K267" s="298">
        <v>7530</v>
      </c>
      <c r="L267" s="179">
        <f t="shared" si="4"/>
        <v>1040</v>
      </c>
      <c r="M267" s="90"/>
    </row>
    <row r="268" spans="2:13" s="89" customFormat="1" ht="24.95" customHeight="1" x14ac:dyDescent="0.25">
      <c r="B268" s="296">
        <v>2919</v>
      </c>
      <c r="C268" s="294">
        <v>44481</v>
      </c>
      <c r="D268" s="297">
        <v>0.49513888888888885</v>
      </c>
      <c r="E268" s="297">
        <v>0.50277777777777777</v>
      </c>
      <c r="F268" s="297" t="s">
        <v>518</v>
      </c>
      <c r="G268" s="188" t="s">
        <v>796</v>
      </c>
      <c r="H268" s="188" t="s">
        <v>676</v>
      </c>
      <c r="I268" s="267" t="s">
        <v>532</v>
      </c>
      <c r="J268" s="298">
        <v>18270</v>
      </c>
      <c r="K268" s="298">
        <v>10620</v>
      </c>
      <c r="L268" s="179">
        <f t="shared" si="4"/>
        <v>7650</v>
      </c>
      <c r="M268" s="90"/>
    </row>
    <row r="269" spans="2:13" s="89" customFormat="1" ht="24.95" customHeight="1" x14ac:dyDescent="0.25">
      <c r="B269" s="296">
        <v>2920</v>
      </c>
      <c r="C269" s="294">
        <v>44481</v>
      </c>
      <c r="D269" s="297">
        <v>0.50624999999999998</v>
      </c>
      <c r="E269" s="297">
        <v>0.51250000000000007</v>
      </c>
      <c r="F269" s="297" t="s">
        <v>515</v>
      </c>
      <c r="G269" s="188" t="s">
        <v>796</v>
      </c>
      <c r="H269" s="188" t="s">
        <v>676</v>
      </c>
      <c r="I269" s="267" t="s">
        <v>535</v>
      </c>
      <c r="J269" s="298">
        <v>20280</v>
      </c>
      <c r="K269" s="298">
        <v>11020</v>
      </c>
      <c r="L269" s="179">
        <f t="shared" si="4"/>
        <v>9260</v>
      </c>
      <c r="M269" s="90"/>
    </row>
    <row r="270" spans="2:13" s="89" customFormat="1" ht="24.95" customHeight="1" x14ac:dyDescent="0.25">
      <c r="B270" s="296">
        <v>2921</v>
      </c>
      <c r="C270" s="294">
        <v>44481</v>
      </c>
      <c r="D270" s="297">
        <v>0.50694444444444442</v>
      </c>
      <c r="E270" s="297">
        <v>0.51874999999999993</v>
      </c>
      <c r="F270" s="297" t="s">
        <v>531</v>
      </c>
      <c r="G270" s="188" t="s">
        <v>796</v>
      </c>
      <c r="H270" s="188" t="s">
        <v>676</v>
      </c>
      <c r="I270" s="267" t="s">
        <v>527</v>
      </c>
      <c r="J270" s="298">
        <v>18040</v>
      </c>
      <c r="K270" s="298">
        <v>11040</v>
      </c>
      <c r="L270" s="179">
        <f t="shared" ref="L270:L334" si="5">J270-K270</f>
        <v>7000</v>
      </c>
      <c r="M270" s="90"/>
    </row>
    <row r="271" spans="2:13" s="89" customFormat="1" ht="24.95" customHeight="1" x14ac:dyDescent="0.25">
      <c r="B271" s="296">
        <v>2922</v>
      </c>
      <c r="C271" s="294">
        <v>44481</v>
      </c>
      <c r="D271" s="297">
        <v>0.55625000000000002</v>
      </c>
      <c r="E271" s="297">
        <v>0.56388888888888888</v>
      </c>
      <c r="F271" s="297" t="s">
        <v>526</v>
      </c>
      <c r="G271" s="188" t="s">
        <v>796</v>
      </c>
      <c r="H271" s="188" t="s">
        <v>676</v>
      </c>
      <c r="I271" s="267" t="s">
        <v>529</v>
      </c>
      <c r="J271" s="298">
        <v>20670</v>
      </c>
      <c r="K271" s="298">
        <v>10790</v>
      </c>
      <c r="L271" s="179">
        <f t="shared" si="5"/>
        <v>9880</v>
      </c>
      <c r="M271" s="90"/>
    </row>
    <row r="272" spans="2:13" s="89" customFormat="1" ht="24.95" customHeight="1" x14ac:dyDescent="0.25">
      <c r="B272" s="296">
        <v>2923</v>
      </c>
      <c r="C272" s="294">
        <v>44481</v>
      </c>
      <c r="D272" s="297">
        <v>0.64652777777777781</v>
      </c>
      <c r="E272" s="297">
        <v>0.65208333333333335</v>
      </c>
      <c r="F272" s="297" t="s">
        <v>515</v>
      </c>
      <c r="G272" s="188" t="s">
        <v>796</v>
      </c>
      <c r="H272" s="188" t="s">
        <v>676</v>
      </c>
      <c r="I272" s="267" t="s">
        <v>535</v>
      </c>
      <c r="J272" s="298">
        <v>14850</v>
      </c>
      <c r="K272" s="298">
        <v>10950</v>
      </c>
      <c r="L272" s="179">
        <f t="shared" si="5"/>
        <v>3900</v>
      </c>
      <c r="M272" s="90"/>
    </row>
    <row r="273" spans="2:13" s="89" customFormat="1" ht="24.95" customHeight="1" x14ac:dyDescent="0.25">
      <c r="B273" s="296">
        <v>2924</v>
      </c>
      <c r="C273" s="294">
        <v>44481</v>
      </c>
      <c r="D273" s="297">
        <v>0.68333333333333324</v>
      </c>
      <c r="E273" s="297">
        <v>0.69236111111111109</v>
      </c>
      <c r="F273" s="297" t="s">
        <v>518</v>
      </c>
      <c r="G273" s="188" t="s">
        <v>796</v>
      </c>
      <c r="H273" s="188" t="s">
        <v>676</v>
      </c>
      <c r="I273" s="267" t="s">
        <v>532</v>
      </c>
      <c r="J273" s="298">
        <v>16180</v>
      </c>
      <c r="K273" s="298">
        <v>10530</v>
      </c>
      <c r="L273" s="179">
        <f t="shared" si="5"/>
        <v>5650</v>
      </c>
      <c r="M273" s="90"/>
    </row>
    <row r="274" spans="2:13" s="89" customFormat="1" ht="24.95" customHeight="1" x14ac:dyDescent="0.25">
      <c r="B274" s="296">
        <v>2925</v>
      </c>
      <c r="C274" s="294">
        <v>44481</v>
      </c>
      <c r="D274" s="297">
        <v>0.68819444444444444</v>
      </c>
      <c r="E274" s="297">
        <v>0.6972222222222223</v>
      </c>
      <c r="F274" s="297" t="s">
        <v>531</v>
      </c>
      <c r="G274" s="188" t="s">
        <v>796</v>
      </c>
      <c r="H274" s="188" t="s">
        <v>676</v>
      </c>
      <c r="I274" s="267" t="s">
        <v>527</v>
      </c>
      <c r="J274" s="298">
        <v>14610</v>
      </c>
      <c r="K274" s="298">
        <v>10940</v>
      </c>
      <c r="L274" s="179">
        <f t="shared" si="5"/>
        <v>3670</v>
      </c>
      <c r="M274" s="90"/>
    </row>
    <row r="275" spans="2:13" s="89" customFormat="1" ht="24.95" customHeight="1" x14ac:dyDescent="0.25">
      <c r="B275" s="296">
        <v>2926</v>
      </c>
      <c r="C275" s="294">
        <v>44481</v>
      </c>
      <c r="D275" s="297">
        <v>0.90555555555555556</v>
      </c>
      <c r="E275" s="297">
        <v>0.91180555555555554</v>
      </c>
      <c r="F275" s="297" t="s">
        <v>518</v>
      </c>
      <c r="G275" s="188" t="s">
        <v>796</v>
      </c>
      <c r="H275" s="188" t="s">
        <v>676</v>
      </c>
      <c r="I275" s="267" t="s">
        <v>519</v>
      </c>
      <c r="J275" s="298">
        <v>18240</v>
      </c>
      <c r="K275" s="298">
        <v>10750</v>
      </c>
      <c r="L275" s="179">
        <f t="shared" si="5"/>
        <v>7490</v>
      </c>
      <c r="M275" s="90"/>
    </row>
    <row r="276" spans="2:13" s="89" customFormat="1" ht="24.95" customHeight="1" x14ac:dyDescent="0.25">
      <c r="B276" s="296">
        <v>2927</v>
      </c>
      <c r="C276" s="294">
        <v>44481</v>
      </c>
      <c r="D276" s="297">
        <v>0.9506944444444444</v>
      </c>
      <c r="E276" s="297">
        <v>0.95694444444444438</v>
      </c>
      <c r="F276" s="297" t="s">
        <v>526</v>
      </c>
      <c r="G276" s="188" t="s">
        <v>796</v>
      </c>
      <c r="H276" s="188" t="s">
        <v>676</v>
      </c>
      <c r="I276" s="267" t="s">
        <v>539</v>
      </c>
      <c r="J276" s="298">
        <v>20000</v>
      </c>
      <c r="K276" s="298">
        <v>10860</v>
      </c>
      <c r="L276" s="179">
        <f t="shared" si="5"/>
        <v>9140</v>
      </c>
      <c r="M276" s="90"/>
    </row>
    <row r="277" spans="2:13" s="89" customFormat="1" ht="24.95" customHeight="1" x14ac:dyDescent="0.25">
      <c r="B277" s="296">
        <v>2928</v>
      </c>
      <c r="C277" s="294">
        <v>44481</v>
      </c>
      <c r="D277" s="297">
        <v>0.95277777777777783</v>
      </c>
      <c r="E277" s="297">
        <v>0.95972222222222225</v>
      </c>
      <c r="F277" s="297" t="s">
        <v>515</v>
      </c>
      <c r="G277" s="188" t="s">
        <v>796</v>
      </c>
      <c r="H277" s="188" t="s">
        <v>676</v>
      </c>
      <c r="I277" s="267" t="s">
        <v>516</v>
      </c>
      <c r="J277" s="298">
        <v>17690</v>
      </c>
      <c r="K277" s="298">
        <v>10940</v>
      </c>
      <c r="L277" s="179">
        <f t="shared" si="5"/>
        <v>6750</v>
      </c>
      <c r="M277" s="90"/>
    </row>
    <row r="278" spans="2:13" s="89" customFormat="1" ht="24.95" customHeight="1" x14ac:dyDescent="0.25">
      <c r="B278" s="296">
        <v>2929</v>
      </c>
      <c r="C278" s="294">
        <v>44482</v>
      </c>
      <c r="D278" s="297">
        <v>2.2916666666666669E-2</v>
      </c>
      <c r="E278" s="297">
        <v>2.7777777777777776E-2</v>
      </c>
      <c r="F278" s="297" t="s">
        <v>518</v>
      </c>
      <c r="G278" s="188" t="s">
        <v>796</v>
      </c>
      <c r="H278" s="188" t="s">
        <v>676</v>
      </c>
      <c r="I278" s="267" t="s">
        <v>519</v>
      </c>
      <c r="J278" s="298">
        <v>16190</v>
      </c>
      <c r="K278" s="298">
        <v>10740</v>
      </c>
      <c r="L278" s="179">
        <f t="shared" si="5"/>
        <v>5450</v>
      </c>
      <c r="M278" s="90"/>
    </row>
    <row r="279" spans="2:13" s="89" customFormat="1" ht="24.95" customHeight="1" x14ac:dyDescent="0.25">
      <c r="B279" s="296">
        <v>2931</v>
      </c>
      <c r="C279" s="294">
        <v>44482</v>
      </c>
      <c r="D279" s="297">
        <v>0.4597222222222222</v>
      </c>
      <c r="E279" s="297">
        <v>0.46736111111111112</v>
      </c>
      <c r="F279" s="297" t="s">
        <v>521</v>
      </c>
      <c r="G279" s="188" t="s">
        <v>796</v>
      </c>
      <c r="H279" s="188" t="s">
        <v>676</v>
      </c>
      <c r="I279" s="267" t="s">
        <v>529</v>
      </c>
      <c r="J279" s="298">
        <v>9650</v>
      </c>
      <c r="K279" s="298">
        <v>7590</v>
      </c>
      <c r="L279" s="179">
        <f t="shared" si="5"/>
        <v>2060</v>
      </c>
      <c r="M279" s="90"/>
    </row>
    <row r="280" spans="2:13" s="89" customFormat="1" ht="24.95" customHeight="1" x14ac:dyDescent="0.25">
      <c r="B280" s="296">
        <v>2932</v>
      </c>
      <c r="C280" s="294">
        <v>44482</v>
      </c>
      <c r="D280" s="297">
        <v>0.46249999999999997</v>
      </c>
      <c r="E280" s="297">
        <v>0.47083333333333338</v>
      </c>
      <c r="F280" s="297" t="s">
        <v>531</v>
      </c>
      <c r="G280" s="188" t="s">
        <v>796</v>
      </c>
      <c r="H280" s="188" t="s">
        <v>676</v>
      </c>
      <c r="I280" s="267" t="s">
        <v>527</v>
      </c>
      <c r="J280" s="298">
        <v>16090</v>
      </c>
      <c r="K280" s="298">
        <v>10860</v>
      </c>
      <c r="L280" s="179">
        <f t="shared" si="5"/>
        <v>5230</v>
      </c>
      <c r="M280" s="90"/>
    </row>
    <row r="281" spans="2:13" s="89" customFormat="1" ht="24.95" customHeight="1" x14ac:dyDescent="0.25">
      <c r="B281" s="300">
        <v>2933</v>
      </c>
      <c r="C281" s="294">
        <v>44482</v>
      </c>
      <c r="D281" s="301">
        <v>0.53402777777777777</v>
      </c>
      <c r="E281" s="301">
        <v>0.54236111111111118</v>
      </c>
      <c r="F281" s="297" t="s">
        <v>515</v>
      </c>
      <c r="G281" s="188" t="s">
        <v>796</v>
      </c>
      <c r="H281" s="188" t="s">
        <v>676</v>
      </c>
      <c r="I281" s="303" t="s">
        <v>524</v>
      </c>
      <c r="J281" s="302">
        <v>21250</v>
      </c>
      <c r="K281" s="302">
        <v>10980</v>
      </c>
      <c r="L281" s="179">
        <f t="shared" si="5"/>
        <v>10270</v>
      </c>
      <c r="M281" s="90"/>
    </row>
    <row r="282" spans="2:13" s="89" customFormat="1" ht="24.95" customHeight="1" x14ac:dyDescent="0.25">
      <c r="B282" s="296">
        <v>2934</v>
      </c>
      <c r="C282" s="294">
        <v>44482</v>
      </c>
      <c r="D282" s="297">
        <v>0.53541666666666665</v>
      </c>
      <c r="E282" s="297">
        <v>0.5444444444444444</v>
      </c>
      <c r="F282" s="297" t="s">
        <v>518</v>
      </c>
      <c r="G282" s="188" t="s">
        <v>796</v>
      </c>
      <c r="H282" s="188" t="s">
        <v>676</v>
      </c>
      <c r="I282" s="267" t="s">
        <v>532</v>
      </c>
      <c r="J282" s="298">
        <v>18640</v>
      </c>
      <c r="K282" s="298">
        <v>10570</v>
      </c>
      <c r="L282" s="179">
        <f t="shared" si="5"/>
        <v>8070</v>
      </c>
      <c r="M282" s="90"/>
    </row>
    <row r="283" spans="2:13" s="89" customFormat="1" ht="24.95" customHeight="1" x14ac:dyDescent="0.25">
      <c r="B283" s="296">
        <v>2935</v>
      </c>
      <c r="C283" s="294">
        <v>44482</v>
      </c>
      <c r="D283" s="297">
        <v>0.57916666666666672</v>
      </c>
      <c r="E283" s="297">
        <v>0.58333333333333337</v>
      </c>
      <c r="F283" s="297" t="s">
        <v>521</v>
      </c>
      <c r="G283" s="188" t="s">
        <v>796</v>
      </c>
      <c r="H283" s="188" t="s">
        <v>676</v>
      </c>
      <c r="I283" s="267" t="s">
        <v>529</v>
      </c>
      <c r="J283" s="298">
        <v>9070</v>
      </c>
      <c r="K283" s="298">
        <v>7570</v>
      </c>
      <c r="L283" s="179">
        <f t="shared" si="5"/>
        <v>1500</v>
      </c>
      <c r="M283" s="90"/>
    </row>
    <row r="284" spans="2:13" s="89" customFormat="1" ht="24.95" customHeight="1" x14ac:dyDescent="0.25">
      <c r="B284" s="296">
        <v>2936</v>
      </c>
      <c r="C284" s="294">
        <v>44482</v>
      </c>
      <c r="D284" s="297">
        <v>0.58958333333333335</v>
      </c>
      <c r="E284" s="297">
        <v>0.59513888888888888</v>
      </c>
      <c r="F284" s="297" t="s">
        <v>518</v>
      </c>
      <c r="G284" s="188" t="s">
        <v>796</v>
      </c>
      <c r="H284" s="188" t="s">
        <v>676</v>
      </c>
      <c r="I284" s="267" t="s">
        <v>532</v>
      </c>
      <c r="J284" s="298">
        <v>11590</v>
      </c>
      <c r="K284" s="298">
        <v>10610</v>
      </c>
      <c r="L284" s="179">
        <f t="shared" si="5"/>
        <v>980</v>
      </c>
      <c r="M284" s="90"/>
    </row>
    <row r="285" spans="2:13" s="89" customFormat="1" ht="24.95" customHeight="1" x14ac:dyDescent="0.25">
      <c r="B285" s="296">
        <v>2937</v>
      </c>
      <c r="C285" s="294">
        <v>44482</v>
      </c>
      <c r="D285" s="297">
        <v>0.66527777777777775</v>
      </c>
      <c r="E285" s="297">
        <v>0.67222222222222217</v>
      </c>
      <c r="F285" s="297" t="s">
        <v>526</v>
      </c>
      <c r="G285" s="188" t="s">
        <v>796</v>
      </c>
      <c r="H285" s="188" t="s">
        <v>676</v>
      </c>
      <c r="I285" s="267" t="s">
        <v>535</v>
      </c>
      <c r="J285" s="298">
        <v>19970</v>
      </c>
      <c r="K285" s="298">
        <v>10620</v>
      </c>
      <c r="L285" s="179">
        <f t="shared" si="5"/>
        <v>9350</v>
      </c>
      <c r="M285" s="90"/>
    </row>
    <row r="286" spans="2:13" s="89" customFormat="1" ht="24.75" customHeight="1" x14ac:dyDescent="0.25">
      <c r="B286" s="296">
        <v>2938</v>
      </c>
      <c r="C286" s="294">
        <v>44482</v>
      </c>
      <c r="D286" s="297">
        <v>0.68402777777777779</v>
      </c>
      <c r="E286" s="297">
        <v>0.69097222222222221</v>
      </c>
      <c r="F286" s="297" t="s">
        <v>531</v>
      </c>
      <c r="G286" s="188" t="s">
        <v>796</v>
      </c>
      <c r="H286" s="188" t="s">
        <v>676</v>
      </c>
      <c r="I286" s="267" t="s">
        <v>527</v>
      </c>
      <c r="J286" s="298">
        <v>16410</v>
      </c>
      <c r="K286" s="298">
        <v>10900</v>
      </c>
      <c r="L286" s="179">
        <f t="shared" si="5"/>
        <v>5510</v>
      </c>
      <c r="M286" s="90"/>
    </row>
    <row r="287" spans="2:13" s="89" customFormat="1" ht="24.95" customHeight="1" x14ac:dyDescent="0.25">
      <c r="B287" s="296">
        <v>2939</v>
      </c>
      <c r="C287" s="294">
        <v>44482</v>
      </c>
      <c r="D287" s="297">
        <v>0.92361111111111116</v>
      </c>
      <c r="E287" s="297">
        <v>0.93263888888888891</v>
      </c>
      <c r="F287" s="297" t="s">
        <v>515</v>
      </c>
      <c r="G287" s="188" t="s">
        <v>796</v>
      </c>
      <c r="H287" s="188" t="s">
        <v>676</v>
      </c>
      <c r="I287" s="267" t="s">
        <v>516</v>
      </c>
      <c r="J287" s="298">
        <v>20390</v>
      </c>
      <c r="K287" s="298">
        <v>11060</v>
      </c>
      <c r="L287" s="179">
        <f t="shared" si="5"/>
        <v>9330</v>
      </c>
      <c r="M287" s="90"/>
    </row>
    <row r="288" spans="2:13" s="89" customFormat="1" ht="24.95" customHeight="1" x14ac:dyDescent="0.25">
      <c r="B288" s="296">
        <v>2940</v>
      </c>
      <c r="C288" s="294">
        <v>44482</v>
      </c>
      <c r="D288" s="297">
        <v>0.92499999999999993</v>
      </c>
      <c r="E288" s="297">
        <v>0.93402777777777779</v>
      </c>
      <c r="F288" s="297" t="s">
        <v>518</v>
      </c>
      <c r="G288" s="188" t="s">
        <v>796</v>
      </c>
      <c r="H288" s="188" t="s">
        <v>676</v>
      </c>
      <c r="I288" s="267" t="s">
        <v>519</v>
      </c>
      <c r="J288" s="298">
        <v>18180</v>
      </c>
      <c r="K288" s="298">
        <v>10600</v>
      </c>
      <c r="L288" s="179">
        <f t="shared" si="5"/>
        <v>7580</v>
      </c>
      <c r="M288" s="90"/>
    </row>
    <row r="289" spans="2:13" s="89" customFormat="1" ht="24.95" customHeight="1" x14ac:dyDescent="0.25">
      <c r="B289" s="296">
        <v>2941</v>
      </c>
      <c r="C289" s="294">
        <v>44482</v>
      </c>
      <c r="D289" s="297">
        <v>0.95347222222222217</v>
      </c>
      <c r="E289" s="297">
        <v>0.96250000000000002</v>
      </c>
      <c r="F289" s="297" t="s">
        <v>526</v>
      </c>
      <c r="G289" s="188" t="s">
        <v>796</v>
      </c>
      <c r="H289" s="188" t="s">
        <v>676</v>
      </c>
      <c r="I289" s="267" t="s">
        <v>539</v>
      </c>
      <c r="J289" s="298">
        <v>21920</v>
      </c>
      <c r="K289" s="298">
        <v>10830</v>
      </c>
      <c r="L289" s="179">
        <f t="shared" si="5"/>
        <v>11090</v>
      </c>
      <c r="M289" s="90"/>
    </row>
    <row r="290" spans="2:13" s="89" customFormat="1" ht="24.95" customHeight="1" x14ac:dyDescent="0.25">
      <c r="B290" s="296">
        <v>2942</v>
      </c>
      <c r="C290" s="294">
        <v>44483</v>
      </c>
      <c r="D290" s="297">
        <v>4.5138888888888888E-2</v>
      </c>
      <c r="E290" s="297">
        <v>5.2083333333333336E-2</v>
      </c>
      <c r="F290" s="297" t="s">
        <v>526</v>
      </c>
      <c r="G290" s="188" t="s">
        <v>796</v>
      </c>
      <c r="H290" s="188" t="s">
        <v>676</v>
      </c>
      <c r="I290" s="267" t="s">
        <v>539</v>
      </c>
      <c r="J290" s="298">
        <v>14030</v>
      </c>
      <c r="K290" s="298">
        <v>10810</v>
      </c>
      <c r="L290" s="179">
        <f t="shared" si="5"/>
        <v>3220</v>
      </c>
      <c r="M290" s="90"/>
    </row>
    <row r="291" spans="2:13" s="89" customFormat="1" ht="24.95" customHeight="1" x14ac:dyDescent="0.25">
      <c r="B291" s="296">
        <v>2993</v>
      </c>
      <c r="C291" s="294">
        <v>44483</v>
      </c>
      <c r="D291" s="297">
        <v>5.1388888888888894E-2</v>
      </c>
      <c r="E291" s="297">
        <v>5.7638888888888885E-2</v>
      </c>
      <c r="F291" s="297" t="s">
        <v>515</v>
      </c>
      <c r="G291" s="188" t="s">
        <v>796</v>
      </c>
      <c r="H291" s="188" t="s">
        <v>676</v>
      </c>
      <c r="I291" s="267" t="s">
        <v>519</v>
      </c>
      <c r="J291" s="298">
        <v>18210</v>
      </c>
      <c r="K291" s="298">
        <v>10900</v>
      </c>
      <c r="L291" s="179">
        <f t="shared" si="5"/>
        <v>7310</v>
      </c>
      <c r="M291" s="90"/>
    </row>
    <row r="292" spans="2:13" s="89" customFormat="1" ht="24.95" customHeight="1" x14ac:dyDescent="0.25">
      <c r="B292" s="296">
        <v>2945</v>
      </c>
      <c r="C292" s="294">
        <v>44483</v>
      </c>
      <c r="D292" s="297">
        <v>0.48333333333333334</v>
      </c>
      <c r="E292" s="297">
        <v>0.4909722222222222</v>
      </c>
      <c r="F292" s="297" t="s">
        <v>515</v>
      </c>
      <c r="G292" s="188" t="s">
        <v>796</v>
      </c>
      <c r="H292" s="188" t="s">
        <v>676</v>
      </c>
      <c r="I292" s="267" t="s">
        <v>524</v>
      </c>
      <c r="J292" s="298">
        <v>20270</v>
      </c>
      <c r="K292" s="298">
        <v>10900</v>
      </c>
      <c r="L292" s="179">
        <f t="shared" si="5"/>
        <v>9370</v>
      </c>
      <c r="M292" s="90"/>
    </row>
    <row r="293" spans="2:13" s="89" customFormat="1" ht="24.95" customHeight="1" x14ac:dyDescent="0.25">
      <c r="B293" s="296">
        <v>2946</v>
      </c>
      <c r="C293" s="294">
        <v>44483</v>
      </c>
      <c r="D293" s="297">
        <v>0.50347222222222221</v>
      </c>
      <c r="E293" s="297">
        <v>0.51041666666666663</v>
      </c>
      <c r="F293" s="297" t="s">
        <v>531</v>
      </c>
      <c r="G293" s="188" t="s">
        <v>796</v>
      </c>
      <c r="H293" s="188" t="s">
        <v>676</v>
      </c>
      <c r="I293" s="267" t="s">
        <v>529</v>
      </c>
      <c r="J293" s="298">
        <v>18370</v>
      </c>
      <c r="K293" s="298">
        <v>11050</v>
      </c>
      <c r="L293" s="179">
        <f t="shared" si="5"/>
        <v>7320</v>
      </c>
      <c r="M293" s="90"/>
    </row>
    <row r="294" spans="2:13" s="89" customFormat="1" ht="24.95" customHeight="1" x14ac:dyDescent="0.25">
      <c r="B294" s="296">
        <v>2947</v>
      </c>
      <c r="C294" s="294">
        <v>44483</v>
      </c>
      <c r="D294" s="297">
        <v>0.52986111111111112</v>
      </c>
      <c r="E294" s="297">
        <v>0.53749999999999998</v>
      </c>
      <c r="F294" s="297" t="s">
        <v>521</v>
      </c>
      <c r="G294" s="188" t="s">
        <v>796</v>
      </c>
      <c r="H294" s="188" t="s">
        <v>676</v>
      </c>
      <c r="I294" s="267" t="s">
        <v>522</v>
      </c>
      <c r="J294" s="298">
        <v>10190</v>
      </c>
      <c r="K294" s="298">
        <v>7530</v>
      </c>
      <c r="L294" s="179">
        <f t="shared" si="5"/>
        <v>2660</v>
      </c>
      <c r="M294" s="90"/>
    </row>
    <row r="295" spans="2:13" s="89" customFormat="1" ht="24.95" customHeight="1" x14ac:dyDescent="0.25">
      <c r="B295" s="296">
        <v>2948</v>
      </c>
      <c r="C295" s="294">
        <v>44483</v>
      </c>
      <c r="D295" s="297">
        <v>0.60972222222222217</v>
      </c>
      <c r="E295" s="297">
        <v>0.61458333333333337</v>
      </c>
      <c r="F295" s="297" t="s">
        <v>521</v>
      </c>
      <c r="G295" s="188" t="s">
        <v>796</v>
      </c>
      <c r="H295" s="188" t="s">
        <v>676</v>
      </c>
      <c r="I295" s="267" t="s">
        <v>522</v>
      </c>
      <c r="J295" s="298">
        <v>8600</v>
      </c>
      <c r="K295" s="298">
        <v>7520</v>
      </c>
      <c r="L295" s="179">
        <f t="shared" si="5"/>
        <v>1080</v>
      </c>
      <c r="M295" s="90"/>
    </row>
    <row r="296" spans="2:13" s="89" customFormat="1" ht="24.95" customHeight="1" x14ac:dyDescent="0.25">
      <c r="B296" s="296">
        <v>2950</v>
      </c>
      <c r="C296" s="294">
        <v>44483</v>
      </c>
      <c r="D296" s="297">
        <v>0.67083333333333339</v>
      </c>
      <c r="E296" s="297">
        <v>0.67708333333333337</v>
      </c>
      <c r="F296" s="297" t="s">
        <v>515</v>
      </c>
      <c r="G296" s="188" t="s">
        <v>796</v>
      </c>
      <c r="H296" s="188" t="s">
        <v>676</v>
      </c>
      <c r="I296" s="267" t="s">
        <v>524</v>
      </c>
      <c r="J296" s="298">
        <v>14000</v>
      </c>
      <c r="K296" s="298">
        <v>11020</v>
      </c>
      <c r="L296" s="179">
        <f t="shared" si="5"/>
        <v>2980</v>
      </c>
      <c r="M296" s="90"/>
    </row>
    <row r="297" spans="2:13" s="89" customFormat="1" ht="24.95" customHeight="1" x14ac:dyDescent="0.25">
      <c r="B297" s="296">
        <v>2952</v>
      </c>
      <c r="C297" s="294">
        <v>44483</v>
      </c>
      <c r="D297" s="297">
        <v>0.6743055555555556</v>
      </c>
      <c r="E297" s="297">
        <v>0.69444444444444453</v>
      </c>
      <c r="F297" s="297" t="s">
        <v>526</v>
      </c>
      <c r="G297" s="188" t="s">
        <v>796</v>
      </c>
      <c r="H297" s="188" t="s">
        <v>676</v>
      </c>
      <c r="I297" s="267" t="s">
        <v>535</v>
      </c>
      <c r="J297" s="305">
        <v>19390</v>
      </c>
      <c r="K297" s="298">
        <v>10560</v>
      </c>
      <c r="L297" s="179">
        <f t="shared" si="5"/>
        <v>8830</v>
      </c>
      <c r="M297" s="90"/>
    </row>
    <row r="298" spans="2:13" s="89" customFormat="1" ht="24.95" customHeight="1" x14ac:dyDescent="0.25">
      <c r="B298" s="296">
        <v>2954</v>
      </c>
      <c r="C298" s="294">
        <v>44483</v>
      </c>
      <c r="D298" s="297">
        <v>0.71527777777777779</v>
      </c>
      <c r="E298" s="297">
        <v>0.72222222222222221</v>
      </c>
      <c r="F298" s="297" t="s">
        <v>518</v>
      </c>
      <c r="G298" s="188" t="s">
        <v>796</v>
      </c>
      <c r="H298" s="188" t="s">
        <v>676</v>
      </c>
      <c r="I298" s="267" t="s">
        <v>527</v>
      </c>
      <c r="J298" s="298">
        <v>15020</v>
      </c>
      <c r="K298" s="298">
        <v>10650</v>
      </c>
      <c r="L298" s="179">
        <f t="shared" si="5"/>
        <v>4370</v>
      </c>
      <c r="M298" s="90"/>
    </row>
    <row r="299" spans="2:13" s="89" customFormat="1" ht="24.95" customHeight="1" x14ac:dyDescent="0.25">
      <c r="B299" s="299">
        <v>2956</v>
      </c>
      <c r="C299" s="294">
        <v>44483</v>
      </c>
      <c r="D299" s="297">
        <v>0.90069444444444446</v>
      </c>
      <c r="E299" s="297">
        <v>0.90763888888888899</v>
      </c>
      <c r="F299" s="267" t="s">
        <v>518</v>
      </c>
      <c r="G299" s="188" t="s">
        <v>796</v>
      </c>
      <c r="H299" s="188" t="s">
        <v>676</v>
      </c>
      <c r="I299" s="306" t="s">
        <v>519</v>
      </c>
      <c r="J299" s="298">
        <v>18530</v>
      </c>
      <c r="K299" s="298">
        <v>10710</v>
      </c>
      <c r="L299" s="179">
        <f t="shared" si="5"/>
        <v>7820</v>
      </c>
      <c r="M299" s="90"/>
    </row>
    <row r="300" spans="2:13" s="89" customFormat="1" ht="24.95" customHeight="1" x14ac:dyDescent="0.25">
      <c r="B300" s="299">
        <v>2953</v>
      </c>
      <c r="C300" s="294">
        <v>44483</v>
      </c>
      <c r="D300" s="297">
        <v>0.71458333333333324</v>
      </c>
      <c r="E300" s="297">
        <v>0.72083333333333333</v>
      </c>
      <c r="F300" s="267" t="s">
        <v>531</v>
      </c>
      <c r="G300" s="188" t="s">
        <v>796</v>
      </c>
      <c r="H300" s="188" t="s">
        <v>676</v>
      </c>
      <c r="I300" s="267" t="s">
        <v>529</v>
      </c>
      <c r="J300" s="298">
        <v>16200</v>
      </c>
      <c r="K300" s="298">
        <v>10990</v>
      </c>
      <c r="L300" s="179">
        <f t="shared" si="5"/>
        <v>5210</v>
      </c>
      <c r="M300" s="90"/>
    </row>
    <row r="301" spans="2:13" s="89" customFormat="1" ht="24.95" customHeight="1" x14ac:dyDescent="0.25">
      <c r="B301" s="299">
        <v>2957</v>
      </c>
      <c r="C301" s="294">
        <v>44483</v>
      </c>
      <c r="D301" s="297">
        <v>0.98333333333333339</v>
      </c>
      <c r="E301" s="297">
        <v>0.98958333333333337</v>
      </c>
      <c r="F301" s="267" t="s">
        <v>526</v>
      </c>
      <c r="G301" s="188" t="s">
        <v>796</v>
      </c>
      <c r="H301" s="188" t="s">
        <v>676</v>
      </c>
      <c r="I301" s="267" t="s">
        <v>539</v>
      </c>
      <c r="J301" s="298">
        <v>20430</v>
      </c>
      <c r="K301" s="298">
        <v>10650</v>
      </c>
      <c r="L301" s="179">
        <f t="shared" si="5"/>
        <v>9780</v>
      </c>
      <c r="M301" s="90"/>
    </row>
    <row r="302" spans="2:13" s="89" customFormat="1" ht="24.95" customHeight="1" x14ac:dyDescent="0.25">
      <c r="B302" s="299">
        <v>2958</v>
      </c>
      <c r="C302" s="294">
        <v>44483</v>
      </c>
      <c r="D302" s="297">
        <v>0.98819444444444438</v>
      </c>
      <c r="E302" s="297">
        <v>0.99444444444444446</v>
      </c>
      <c r="F302" s="297" t="s">
        <v>518</v>
      </c>
      <c r="G302" s="188" t="s">
        <v>796</v>
      </c>
      <c r="H302" s="188" t="s">
        <v>676</v>
      </c>
      <c r="I302" s="267" t="s">
        <v>519</v>
      </c>
      <c r="J302" s="298">
        <v>14380</v>
      </c>
      <c r="K302" s="298">
        <v>10520</v>
      </c>
      <c r="L302" s="179">
        <f t="shared" si="5"/>
        <v>3860</v>
      </c>
      <c r="M302" s="90"/>
    </row>
    <row r="303" spans="2:13" s="89" customFormat="1" ht="24.95" customHeight="1" x14ac:dyDescent="0.25">
      <c r="B303" s="296">
        <v>2959</v>
      </c>
      <c r="C303" s="294">
        <v>44484</v>
      </c>
      <c r="D303" s="297">
        <v>1.3888888888888889E-3</v>
      </c>
      <c r="E303" s="297">
        <v>8.3333333333333332E-3</v>
      </c>
      <c r="F303" s="297" t="s">
        <v>515</v>
      </c>
      <c r="G303" s="188" t="s">
        <v>796</v>
      </c>
      <c r="H303" s="188" t="s">
        <v>676</v>
      </c>
      <c r="I303" s="267" t="s">
        <v>516</v>
      </c>
      <c r="J303" s="298">
        <v>21710</v>
      </c>
      <c r="K303" s="298">
        <v>11100</v>
      </c>
      <c r="L303" s="179">
        <f t="shared" si="5"/>
        <v>10610</v>
      </c>
      <c r="M303" s="90"/>
    </row>
    <row r="304" spans="2:13" s="89" customFormat="1" ht="24.95" customHeight="1" x14ac:dyDescent="0.25">
      <c r="B304" s="296">
        <v>2960</v>
      </c>
      <c r="C304" s="294">
        <v>44484</v>
      </c>
      <c r="D304" s="297">
        <v>0.35347222222222219</v>
      </c>
      <c r="E304" s="297">
        <v>0.3576388888888889</v>
      </c>
      <c r="F304" s="297" t="s">
        <v>521</v>
      </c>
      <c r="G304" s="188" t="s">
        <v>796</v>
      </c>
      <c r="H304" s="188" t="s">
        <v>676</v>
      </c>
      <c r="I304" s="267" t="s">
        <v>522</v>
      </c>
      <c r="J304" s="298">
        <v>8320</v>
      </c>
      <c r="K304" s="298">
        <v>7650</v>
      </c>
      <c r="L304" s="179">
        <f t="shared" si="5"/>
        <v>670</v>
      </c>
      <c r="M304" s="90"/>
    </row>
    <row r="305" spans="2:13" s="89" customFormat="1" ht="24.95" customHeight="1" x14ac:dyDescent="0.25">
      <c r="B305" s="296">
        <v>2967</v>
      </c>
      <c r="C305" s="294">
        <v>44484</v>
      </c>
      <c r="D305" s="297">
        <v>0.47291666666666665</v>
      </c>
      <c r="E305" s="297">
        <v>0.48055555555555557</v>
      </c>
      <c r="F305" s="297" t="s">
        <v>521</v>
      </c>
      <c r="G305" s="188" t="s">
        <v>796</v>
      </c>
      <c r="H305" s="188" t="s">
        <v>676</v>
      </c>
      <c r="I305" s="267" t="s">
        <v>522</v>
      </c>
      <c r="J305" s="298">
        <v>9620</v>
      </c>
      <c r="K305" s="298">
        <v>7540</v>
      </c>
      <c r="L305" s="179">
        <f t="shared" si="5"/>
        <v>2080</v>
      </c>
      <c r="M305" s="90"/>
    </row>
    <row r="306" spans="2:13" s="89" customFormat="1" ht="24.95" customHeight="1" x14ac:dyDescent="0.25">
      <c r="B306" s="296">
        <v>2968</v>
      </c>
      <c r="C306" s="294">
        <v>44484</v>
      </c>
      <c r="D306" s="297">
        <v>0.50277777777777777</v>
      </c>
      <c r="E306" s="297">
        <v>0.5180555555555556</v>
      </c>
      <c r="F306" s="297" t="s">
        <v>515</v>
      </c>
      <c r="G306" s="188" t="s">
        <v>796</v>
      </c>
      <c r="H306" s="188" t="s">
        <v>676</v>
      </c>
      <c r="I306" s="267" t="s">
        <v>524</v>
      </c>
      <c r="J306" s="298">
        <v>21300</v>
      </c>
      <c r="K306" s="298">
        <v>10680</v>
      </c>
      <c r="L306" s="179">
        <f t="shared" si="5"/>
        <v>10620</v>
      </c>
      <c r="M306" s="90"/>
    </row>
    <row r="307" spans="2:13" s="89" customFormat="1" ht="24.95" customHeight="1" x14ac:dyDescent="0.25">
      <c r="B307" s="296">
        <v>2969</v>
      </c>
      <c r="C307" s="294">
        <v>44484</v>
      </c>
      <c r="D307" s="297">
        <v>0.5541666666666667</v>
      </c>
      <c r="E307" s="297">
        <v>0.56111111111111112</v>
      </c>
      <c r="F307" s="297" t="s">
        <v>518</v>
      </c>
      <c r="G307" s="188" t="s">
        <v>796</v>
      </c>
      <c r="H307" s="188" t="s">
        <v>676</v>
      </c>
      <c r="I307" s="267" t="s">
        <v>532</v>
      </c>
      <c r="J307" s="298">
        <v>18980</v>
      </c>
      <c r="K307" s="298">
        <v>10650</v>
      </c>
      <c r="L307" s="179">
        <f t="shared" si="5"/>
        <v>8330</v>
      </c>
      <c r="M307" s="90"/>
    </row>
    <row r="308" spans="2:13" s="89" customFormat="1" ht="24.95" customHeight="1" x14ac:dyDescent="0.25">
      <c r="B308" s="296">
        <v>2970</v>
      </c>
      <c r="C308" s="294">
        <v>44484</v>
      </c>
      <c r="D308" s="297">
        <v>0.60069444444444442</v>
      </c>
      <c r="E308" s="297">
        <v>0.60347222222222219</v>
      </c>
      <c r="F308" s="297" t="s">
        <v>521</v>
      </c>
      <c r="G308" s="188" t="s">
        <v>796</v>
      </c>
      <c r="H308" s="188" t="s">
        <v>676</v>
      </c>
      <c r="I308" s="267" t="s">
        <v>522</v>
      </c>
      <c r="J308" s="298">
        <v>9230</v>
      </c>
      <c r="K308" s="298">
        <v>7480</v>
      </c>
      <c r="L308" s="179">
        <f t="shared" si="5"/>
        <v>1750</v>
      </c>
      <c r="M308" s="90"/>
    </row>
    <row r="309" spans="2:13" s="89" customFormat="1" ht="24.95" customHeight="1" x14ac:dyDescent="0.25">
      <c r="B309" s="296">
        <v>2972</v>
      </c>
      <c r="C309" s="294">
        <v>44484</v>
      </c>
      <c r="D309" s="297">
        <v>0.67569444444444438</v>
      </c>
      <c r="E309" s="297">
        <v>0.68402777777777779</v>
      </c>
      <c r="F309" s="297" t="s">
        <v>526</v>
      </c>
      <c r="G309" s="188" t="s">
        <v>796</v>
      </c>
      <c r="H309" s="188" t="s">
        <v>676</v>
      </c>
      <c r="I309" s="267" t="s">
        <v>535</v>
      </c>
      <c r="J309" s="298">
        <v>20850</v>
      </c>
      <c r="K309" s="298">
        <v>10770</v>
      </c>
      <c r="L309" s="179">
        <f t="shared" si="5"/>
        <v>10080</v>
      </c>
      <c r="M309" s="90"/>
    </row>
    <row r="310" spans="2:13" s="89" customFormat="1" ht="24.95" customHeight="1" x14ac:dyDescent="0.25">
      <c r="B310" s="296">
        <v>2974</v>
      </c>
      <c r="C310" s="294">
        <v>44484</v>
      </c>
      <c r="D310" s="297">
        <v>0.69166666666666676</v>
      </c>
      <c r="E310" s="297">
        <v>0.69930555555555562</v>
      </c>
      <c r="F310" s="297" t="s">
        <v>531</v>
      </c>
      <c r="G310" s="188" t="s">
        <v>796</v>
      </c>
      <c r="H310" s="188" t="s">
        <v>676</v>
      </c>
      <c r="I310" s="267" t="s">
        <v>527</v>
      </c>
      <c r="J310" s="298">
        <v>16980</v>
      </c>
      <c r="K310" s="298">
        <v>10890</v>
      </c>
      <c r="L310" s="179">
        <f t="shared" si="5"/>
        <v>6090</v>
      </c>
      <c r="M310" s="90"/>
    </row>
    <row r="311" spans="2:13" s="89" customFormat="1" ht="24.95" customHeight="1" x14ac:dyDescent="0.25">
      <c r="B311" s="296">
        <v>2976</v>
      </c>
      <c r="C311" s="294">
        <v>44484</v>
      </c>
      <c r="D311" s="297">
        <v>0.9</v>
      </c>
      <c r="E311" s="297">
        <v>0.90486111111111101</v>
      </c>
      <c r="F311" s="297" t="s">
        <v>518</v>
      </c>
      <c r="G311" s="188" t="s">
        <v>796</v>
      </c>
      <c r="H311" s="188" t="s">
        <v>676</v>
      </c>
      <c r="I311" s="267" t="s">
        <v>519</v>
      </c>
      <c r="J311" s="298">
        <v>18490</v>
      </c>
      <c r="K311" s="298">
        <v>10820</v>
      </c>
      <c r="L311" s="179">
        <f t="shared" si="5"/>
        <v>7670</v>
      </c>
      <c r="M311" s="90"/>
    </row>
    <row r="312" spans="2:13" s="89" customFormat="1" ht="24.95" customHeight="1" x14ac:dyDescent="0.25">
      <c r="B312" s="296">
        <v>2977</v>
      </c>
      <c r="C312" s="294">
        <v>44484</v>
      </c>
      <c r="D312" s="297">
        <v>0.98819444444444438</v>
      </c>
      <c r="E312" s="297">
        <v>0.99583333333333324</v>
      </c>
      <c r="F312" s="297" t="s">
        <v>526</v>
      </c>
      <c r="G312" s="188" t="s">
        <v>796</v>
      </c>
      <c r="H312" s="188" t="s">
        <v>676</v>
      </c>
      <c r="I312" s="267" t="s">
        <v>539</v>
      </c>
      <c r="J312" s="298">
        <v>21480</v>
      </c>
      <c r="K312" s="298">
        <v>10880</v>
      </c>
      <c r="L312" s="179">
        <f t="shared" si="5"/>
        <v>10600</v>
      </c>
      <c r="M312" s="90"/>
    </row>
    <row r="313" spans="2:13" s="89" customFormat="1" ht="24.95" customHeight="1" x14ac:dyDescent="0.25">
      <c r="B313" s="296">
        <v>2978</v>
      </c>
      <c r="C313" s="294">
        <v>44484</v>
      </c>
      <c r="D313" s="297">
        <v>0.9902777777777777</v>
      </c>
      <c r="E313" s="297">
        <v>0</v>
      </c>
      <c r="F313" s="297" t="s">
        <v>515</v>
      </c>
      <c r="G313" s="188" t="s">
        <v>796</v>
      </c>
      <c r="H313" s="188" t="s">
        <v>676</v>
      </c>
      <c r="I313" s="267" t="s">
        <v>516</v>
      </c>
      <c r="J313" s="298">
        <v>21320</v>
      </c>
      <c r="K313" s="298">
        <v>10900</v>
      </c>
      <c r="L313" s="179">
        <f t="shared" si="5"/>
        <v>10420</v>
      </c>
      <c r="M313" s="90"/>
    </row>
    <row r="314" spans="2:13" s="89" customFormat="1" ht="24.95" customHeight="1" x14ac:dyDescent="0.25">
      <c r="B314" s="296">
        <v>2979</v>
      </c>
      <c r="C314" s="294">
        <v>44485</v>
      </c>
      <c r="D314" s="297">
        <v>2.8472222222222222E-2</v>
      </c>
      <c r="E314" s="297">
        <v>3.4027777777777775E-2</v>
      </c>
      <c r="F314" s="297" t="s">
        <v>518</v>
      </c>
      <c r="G314" s="188" t="s">
        <v>796</v>
      </c>
      <c r="H314" s="188" t="s">
        <v>676</v>
      </c>
      <c r="I314" s="267" t="s">
        <v>519</v>
      </c>
      <c r="J314" s="298">
        <v>18360</v>
      </c>
      <c r="K314" s="298">
        <v>10720</v>
      </c>
      <c r="L314" s="179">
        <f t="shared" si="5"/>
        <v>7640</v>
      </c>
      <c r="M314" s="90"/>
    </row>
    <row r="315" spans="2:13" s="89" customFormat="1" ht="24.95" customHeight="1" x14ac:dyDescent="0.25">
      <c r="B315" s="296">
        <v>2981</v>
      </c>
      <c r="C315" s="294">
        <v>44485</v>
      </c>
      <c r="D315" s="297">
        <v>0.47291666666666665</v>
      </c>
      <c r="E315" s="297">
        <v>0.48055555555555557</v>
      </c>
      <c r="F315" s="297" t="s">
        <v>518</v>
      </c>
      <c r="G315" s="188" t="s">
        <v>796</v>
      </c>
      <c r="H315" s="188" t="s">
        <v>676</v>
      </c>
      <c r="I315" s="267" t="s">
        <v>522</v>
      </c>
      <c r="J315" s="298">
        <v>17600</v>
      </c>
      <c r="K315" s="298">
        <v>10770</v>
      </c>
      <c r="L315" s="179">
        <f t="shared" si="5"/>
        <v>6830</v>
      </c>
      <c r="M315" s="90"/>
    </row>
    <row r="316" spans="2:13" s="89" customFormat="1" ht="24.95" customHeight="1" x14ac:dyDescent="0.25">
      <c r="B316" s="296">
        <v>2982</v>
      </c>
      <c r="C316" s="294">
        <v>44485</v>
      </c>
      <c r="D316" s="297">
        <v>0.4916666666666667</v>
      </c>
      <c r="E316" s="297">
        <v>0.49652777777777773</v>
      </c>
      <c r="F316" s="297" t="s">
        <v>526</v>
      </c>
      <c r="G316" s="188" t="s">
        <v>796</v>
      </c>
      <c r="H316" s="188" t="s">
        <v>676</v>
      </c>
      <c r="I316" s="267" t="s">
        <v>529</v>
      </c>
      <c r="J316" s="298">
        <v>19150</v>
      </c>
      <c r="K316" s="298">
        <v>10810</v>
      </c>
      <c r="L316" s="179">
        <f t="shared" si="5"/>
        <v>8340</v>
      </c>
      <c r="M316" s="90"/>
    </row>
    <row r="317" spans="2:13" s="89" customFormat="1" ht="24.95" customHeight="1" x14ac:dyDescent="0.25">
      <c r="B317" s="296">
        <v>2983</v>
      </c>
      <c r="C317" s="294">
        <v>44485</v>
      </c>
      <c r="D317" s="297">
        <v>0.50347222222222221</v>
      </c>
      <c r="E317" s="297">
        <v>0.51041666666666663</v>
      </c>
      <c r="F317" s="297" t="s">
        <v>515</v>
      </c>
      <c r="G317" s="188" t="s">
        <v>796</v>
      </c>
      <c r="H317" s="188" t="s">
        <v>676</v>
      </c>
      <c r="I317" s="267" t="s">
        <v>524</v>
      </c>
      <c r="J317" s="298">
        <v>20930</v>
      </c>
      <c r="K317" s="298">
        <v>10820</v>
      </c>
      <c r="L317" s="179">
        <f t="shared" si="5"/>
        <v>10110</v>
      </c>
      <c r="M317" s="90"/>
    </row>
    <row r="318" spans="2:13" s="89" customFormat="1" ht="24.95" customHeight="1" x14ac:dyDescent="0.25">
      <c r="B318" s="296">
        <v>2984</v>
      </c>
      <c r="C318" s="294">
        <v>44485</v>
      </c>
      <c r="D318" s="297">
        <v>0.51736111111111105</v>
      </c>
      <c r="E318" s="297">
        <v>0.52569444444444446</v>
      </c>
      <c r="F318" s="297" t="s">
        <v>531</v>
      </c>
      <c r="G318" s="188" t="s">
        <v>796</v>
      </c>
      <c r="H318" s="188" t="s">
        <v>676</v>
      </c>
      <c r="I318" s="267" t="s">
        <v>527</v>
      </c>
      <c r="J318" s="298">
        <v>17150</v>
      </c>
      <c r="K318" s="298">
        <v>11060</v>
      </c>
      <c r="L318" s="179">
        <f t="shared" si="5"/>
        <v>6090</v>
      </c>
      <c r="M318" s="90"/>
    </row>
    <row r="319" spans="2:13" s="89" customFormat="1" ht="24.95" customHeight="1" x14ac:dyDescent="0.25">
      <c r="B319" s="296">
        <v>2985</v>
      </c>
      <c r="C319" s="294">
        <v>44485</v>
      </c>
      <c r="D319" s="297">
        <v>0.55625000000000002</v>
      </c>
      <c r="E319" s="297">
        <v>0.5625</v>
      </c>
      <c r="F319" s="297" t="s">
        <v>518</v>
      </c>
      <c r="G319" s="188" t="s">
        <v>796</v>
      </c>
      <c r="H319" s="188" t="s">
        <v>676</v>
      </c>
      <c r="I319" s="267" t="s">
        <v>522</v>
      </c>
      <c r="J319" s="298">
        <v>13610</v>
      </c>
      <c r="K319" s="298">
        <v>10790</v>
      </c>
      <c r="L319" s="179">
        <f t="shared" si="5"/>
        <v>2820</v>
      </c>
      <c r="M319" s="90"/>
    </row>
    <row r="320" spans="2:13" s="89" customFormat="1" ht="24.95" customHeight="1" x14ac:dyDescent="0.25">
      <c r="B320" s="296">
        <v>2987</v>
      </c>
      <c r="C320" s="294">
        <v>44485</v>
      </c>
      <c r="D320" s="297">
        <v>0.69027777777777777</v>
      </c>
      <c r="E320" s="297">
        <v>0.6958333333333333</v>
      </c>
      <c r="F320" s="297" t="s">
        <v>531</v>
      </c>
      <c r="G320" s="188" t="s">
        <v>796</v>
      </c>
      <c r="H320" s="188" t="s">
        <v>676</v>
      </c>
      <c r="I320" s="267" t="s">
        <v>527</v>
      </c>
      <c r="J320" s="298">
        <v>16560</v>
      </c>
      <c r="K320" s="298">
        <v>11080</v>
      </c>
      <c r="L320" s="179">
        <f t="shared" si="5"/>
        <v>5480</v>
      </c>
      <c r="M320" s="90"/>
    </row>
    <row r="321" spans="2:13" s="89" customFormat="1" ht="24.95" customHeight="1" x14ac:dyDescent="0.25">
      <c r="B321" s="296">
        <v>2988</v>
      </c>
      <c r="C321" s="294">
        <v>44485</v>
      </c>
      <c r="D321" s="297">
        <v>0.88958333333333339</v>
      </c>
      <c r="E321" s="297">
        <v>0.89583333333333337</v>
      </c>
      <c r="F321" s="297" t="s">
        <v>526</v>
      </c>
      <c r="G321" s="188" t="s">
        <v>796</v>
      </c>
      <c r="H321" s="188" t="s">
        <v>676</v>
      </c>
      <c r="I321" s="267" t="s">
        <v>539</v>
      </c>
      <c r="J321" s="298">
        <v>18550</v>
      </c>
      <c r="K321" s="298">
        <v>10740</v>
      </c>
      <c r="L321" s="179">
        <f t="shared" si="5"/>
        <v>7810</v>
      </c>
      <c r="M321" s="90"/>
    </row>
    <row r="322" spans="2:13" s="89" customFormat="1" ht="24.95" customHeight="1" x14ac:dyDescent="0.25">
      <c r="B322" s="296">
        <v>2989</v>
      </c>
      <c r="C322" s="294">
        <v>44485</v>
      </c>
      <c r="D322" s="297">
        <v>0.9194444444444444</v>
      </c>
      <c r="E322" s="297">
        <v>0.92708333333333337</v>
      </c>
      <c r="F322" s="297" t="s">
        <v>515</v>
      </c>
      <c r="G322" s="188" t="s">
        <v>796</v>
      </c>
      <c r="H322" s="188" t="s">
        <v>676</v>
      </c>
      <c r="I322" s="267" t="s">
        <v>516</v>
      </c>
      <c r="J322" s="298">
        <v>19910</v>
      </c>
      <c r="K322" s="298">
        <v>10760</v>
      </c>
      <c r="L322" s="179">
        <f t="shared" si="5"/>
        <v>9150</v>
      </c>
      <c r="M322" s="90"/>
    </row>
    <row r="323" spans="2:13" s="89" customFormat="1" ht="24.95" customHeight="1" x14ac:dyDescent="0.25">
      <c r="B323" s="296">
        <v>2990</v>
      </c>
      <c r="C323" s="294">
        <v>44485</v>
      </c>
      <c r="D323" s="297">
        <v>0.94513888888888886</v>
      </c>
      <c r="E323" s="297">
        <v>0.95277777777777783</v>
      </c>
      <c r="F323" s="297" t="s">
        <v>518</v>
      </c>
      <c r="G323" s="188" t="s">
        <v>796</v>
      </c>
      <c r="H323" s="188" t="s">
        <v>676</v>
      </c>
      <c r="I323" s="267" t="s">
        <v>519</v>
      </c>
      <c r="J323" s="298">
        <v>19180</v>
      </c>
      <c r="K323" s="298">
        <v>10760</v>
      </c>
      <c r="L323" s="179">
        <f t="shared" si="5"/>
        <v>8420</v>
      </c>
      <c r="M323" s="90"/>
    </row>
    <row r="324" spans="2:13" s="89" customFormat="1" ht="24.95" customHeight="1" x14ac:dyDescent="0.25">
      <c r="B324" s="296">
        <v>2991</v>
      </c>
      <c r="C324" s="294">
        <v>44486</v>
      </c>
      <c r="D324" s="297">
        <v>9.7222222222222224E-3</v>
      </c>
      <c r="E324" s="297">
        <v>1.5277777777777777E-2</v>
      </c>
      <c r="F324" s="297" t="s">
        <v>526</v>
      </c>
      <c r="G324" s="188" t="s">
        <v>796</v>
      </c>
      <c r="H324" s="188" t="s">
        <v>676</v>
      </c>
      <c r="I324" s="267" t="s">
        <v>539</v>
      </c>
      <c r="J324" s="298">
        <v>16000</v>
      </c>
      <c r="K324" s="298">
        <v>10670</v>
      </c>
      <c r="L324" s="179">
        <f t="shared" si="5"/>
        <v>5330</v>
      </c>
      <c r="M324" s="90"/>
    </row>
    <row r="325" spans="2:13" s="89" customFormat="1" ht="24.95" customHeight="1" x14ac:dyDescent="0.25">
      <c r="B325" s="296">
        <v>2992</v>
      </c>
      <c r="C325" s="294">
        <v>44486</v>
      </c>
      <c r="D325" s="297">
        <v>4.1666666666666664E-2</v>
      </c>
      <c r="E325" s="297">
        <v>6.9444444444444441E-3</v>
      </c>
      <c r="F325" s="297" t="s">
        <v>515</v>
      </c>
      <c r="G325" s="188" t="s">
        <v>796</v>
      </c>
      <c r="H325" s="188" t="s">
        <v>676</v>
      </c>
      <c r="I325" s="267" t="s">
        <v>516</v>
      </c>
      <c r="J325" s="298">
        <v>15890</v>
      </c>
      <c r="K325" s="298">
        <v>10880</v>
      </c>
      <c r="L325" s="179">
        <f t="shared" si="5"/>
        <v>5010</v>
      </c>
      <c r="M325" s="90"/>
    </row>
    <row r="326" spans="2:13" s="89" customFormat="1" ht="24.95" customHeight="1" x14ac:dyDescent="0.25">
      <c r="B326" s="296">
        <v>2993</v>
      </c>
      <c r="C326" s="294">
        <v>44486</v>
      </c>
      <c r="D326" s="297">
        <v>7.1527777777777787E-2</v>
      </c>
      <c r="E326" s="297">
        <v>7.6388888888888895E-2</v>
      </c>
      <c r="F326" s="297" t="s">
        <v>518</v>
      </c>
      <c r="G326" s="188" t="s">
        <v>796</v>
      </c>
      <c r="H326" s="188" t="s">
        <v>676</v>
      </c>
      <c r="I326" s="267" t="s">
        <v>519</v>
      </c>
      <c r="J326" s="298">
        <v>13290</v>
      </c>
      <c r="K326" s="298">
        <v>10690</v>
      </c>
      <c r="L326" s="179">
        <f>J326-K326</f>
        <v>2600</v>
      </c>
      <c r="M326" s="90"/>
    </row>
    <row r="327" spans="2:13" s="89" customFormat="1" ht="24.95" customHeight="1" x14ac:dyDescent="0.25">
      <c r="B327" s="296">
        <v>2994</v>
      </c>
      <c r="C327" s="294">
        <v>44486</v>
      </c>
      <c r="D327" s="297">
        <v>0.51597222222222217</v>
      </c>
      <c r="E327" s="297">
        <v>0.5229166666666667</v>
      </c>
      <c r="F327" s="297" t="s">
        <v>518</v>
      </c>
      <c r="G327" s="188" t="s">
        <v>796</v>
      </c>
      <c r="H327" s="188" t="s">
        <v>676</v>
      </c>
      <c r="I327" s="267" t="s">
        <v>532</v>
      </c>
      <c r="J327" s="298">
        <v>18180</v>
      </c>
      <c r="K327" s="298">
        <v>10600</v>
      </c>
      <c r="L327" s="179">
        <f t="shared" si="5"/>
        <v>7580</v>
      </c>
      <c r="M327" s="90"/>
    </row>
    <row r="328" spans="2:13" s="89" customFormat="1" ht="24.95" customHeight="1" x14ac:dyDescent="0.25">
      <c r="B328" s="296">
        <v>2995</v>
      </c>
      <c r="C328" s="294">
        <v>44486</v>
      </c>
      <c r="D328" s="297">
        <v>0.90555555555555556</v>
      </c>
      <c r="E328" s="297">
        <v>0.91180555555555554</v>
      </c>
      <c r="F328" s="297" t="s">
        <v>518</v>
      </c>
      <c r="G328" s="188" t="s">
        <v>796</v>
      </c>
      <c r="H328" s="188" t="s">
        <v>676</v>
      </c>
      <c r="I328" s="267" t="s">
        <v>516</v>
      </c>
      <c r="J328" s="298">
        <v>16440</v>
      </c>
      <c r="K328" s="298">
        <v>10650</v>
      </c>
      <c r="L328" s="179">
        <f t="shared" si="5"/>
        <v>5790</v>
      </c>
      <c r="M328" s="90"/>
    </row>
    <row r="329" spans="2:13" s="89" customFormat="1" ht="24.95" customHeight="1" x14ac:dyDescent="0.25">
      <c r="B329" s="296">
        <v>2996</v>
      </c>
      <c r="C329" s="294">
        <v>44487</v>
      </c>
      <c r="D329" s="297">
        <v>0.42638888888888887</v>
      </c>
      <c r="E329" s="297">
        <v>0.43194444444444446</v>
      </c>
      <c r="F329" s="297" t="s">
        <v>521</v>
      </c>
      <c r="G329" s="188" t="s">
        <v>796</v>
      </c>
      <c r="H329" s="188" t="s">
        <v>676</v>
      </c>
      <c r="I329" s="267" t="s">
        <v>522</v>
      </c>
      <c r="J329" s="298">
        <v>10380</v>
      </c>
      <c r="K329" s="298">
        <v>7670</v>
      </c>
      <c r="L329" s="179">
        <f t="shared" si="5"/>
        <v>2710</v>
      </c>
      <c r="M329" s="90"/>
    </row>
    <row r="330" spans="2:13" s="89" customFormat="1" ht="24.95" customHeight="1" x14ac:dyDescent="0.25">
      <c r="B330" s="296">
        <v>2999</v>
      </c>
      <c r="C330" s="294">
        <v>44487</v>
      </c>
      <c r="D330" s="297">
        <v>0.49583333333333335</v>
      </c>
      <c r="E330" s="297">
        <v>0.50138888888888888</v>
      </c>
      <c r="F330" s="297" t="s">
        <v>515</v>
      </c>
      <c r="G330" s="188" t="s">
        <v>796</v>
      </c>
      <c r="H330" s="188" t="s">
        <v>676</v>
      </c>
      <c r="I330" s="267" t="s">
        <v>529</v>
      </c>
      <c r="J330" s="298">
        <v>21480</v>
      </c>
      <c r="K330" s="298">
        <v>10630</v>
      </c>
      <c r="L330" s="179">
        <f t="shared" si="5"/>
        <v>10850</v>
      </c>
      <c r="M330" s="90"/>
    </row>
    <row r="331" spans="2:13" s="89" customFormat="1" ht="24.95" customHeight="1" x14ac:dyDescent="0.25">
      <c r="B331" s="296">
        <v>3000</v>
      </c>
      <c r="C331" s="294">
        <v>44487</v>
      </c>
      <c r="D331" s="297">
        <v>0.53680555555555554</v>
      </c>
      <c r="E331" s="297">
        <v>0.54166666666666663</v>
      </c>
      <c r="F331" s="297" t="s">
        <v>518</v>
      </c>
      <c r="G331" s="188" t="s">
        <v>796</v>
      </c>
      <c r="H331" s="188" t="s">
        <v>676</v>
      </c>
      <c r="I331" s="267" t="s">
        <v>532</v>
      </c>
      <c r="J331" s="298">
        <v>18410</v>
      </c>
      <c r="K331" s="298">
        <v>10680</v>
      </c>
      <c r="L331" s="179">
        <f t="shared" si="5"/>
        <v>7730</v>
      </c>
      <c r="M331" s="90"/>
    </row>
    <row r="332" spans="2:13" s="89" customFormat="1" ht="24.95" customHeight="1" x14ac:dyDescent="0.25">
      <c r="B332" s="296">
        <v>3001</v>
      </c>
      <c r="C332" s="294">
        <v>44487</v>
      </c>
      <c r="D332" s="297">
        <v>0.55555555555555558</v>
      </c>
      <c r="E332" s="297">
        <v>0.56319444444444444</v>
      </c>
      <c r="F332" s="297" t="s">
        <v>521</v>
      </c>
      <c r="G332" s="188" t="s">
        <v>796</v>
      </c>
      <c r="H332" s="188" t="s">
        <v>676</v>
      </c>
      <c r="I332" s="267" t="s">
        <v>522</v>
      </c>
      <c r="J332" s="298">
        <v>9670</v>
      </c>
      <c r="K332" s="298">
        <v>7510</v>
      </c>
      <c r="L332" s="179">
        <f t="shared" si="5"/>
        <v>2160</v>
      </c>
      <c r="M332" s="90"/>
    </row>
    <row r="333" spans="2:13" s="89" customFormat="1" ht="24.95" customHeight="1" x14ac:dyDescent="0.25">
      <c r="B333" s="296">
        <v>3002</v>
      </c>
      <c r="C333" s="294">
        <v>44487</v>
      </c>
      <c r="D333" s="297">
        <v>0.60972222222222217</v>
      </c>
      <c r="E333" s="297">
        <v>0.61388888888888882</v>
      </c>
      <c r="F333" s="297" t="s">
        <v>515</v>
      </c>
      <c r="G333" s="188" t="s">
        <v>796</v>
      </c>
      <c r="H333" s="188" t="s">
        <v>676</v>
      </c>
      <c r="I333" s="267" t="s">
        <v>529</v>
      </c>
      <c r="J333" s="298">
        <v>14230</v>
      </c>
      <c r="K333" s="298">
        <v>10800</v>
      </c>
      <c r="L333" s="179">
        <f t="shared" si="5"/>
        <v>3430</v>
      </c>
      <c r="M333" s="90"/>
    </row>
    <row r="334" spans="2:13" s="89" customFormat="1" ht="24.95" customHeight="1" x14ac:dyDescent="0.25">
      <c r="B334" s="296">
        <v>3004</v>
      </c>
      <c r="C334" s="294">
        <v>44487</v>
      </c>
      <c r="D334" s="297">
        <v>0.62708333333333333</v>
      </c>
      <c r="E334" s="297">
        <v>0.63263888888888886</v>
      </c>
      <c r="F334" s="297" t="s">
        <v>531</v>
      </c>
      <c r="G334" s="188" t="s">
        <v>796</v>
      </c>
      <c r="H334" s="188" t="s">
        <v>676</v>
      </c>
      <c r="I334" s="267" t="s">
        <v>527</v>
      </c>
      <c r="J334" s="298">
        <v>17480</v>
      </c>
      <c r="K334" s="298">
        <v>11020</v>
      </c>
      <c r="L334" s="179">
        <f t="shared" si="5"/>
        <v>6460</v>
      </c>
      <c r="M334" s="90"/>
    </row>
    <row r="335" spans="2:13" s="89" customFormat="1" ht="24.95" customHeight="1" x14ac:dyDescent="0.25">
      <c r="B335" s="296">
        <v>3006</v>
      </c>
      <c r="C335" s="294">
        <v>44487</v>
      </c>
      <c r="D335" s="297">
        <v>0.66527777777777775</v>
      </c>
      <c r="E335" s="297">
        <v>0.67222222222222217</v>
      </c>
      <c r="F335" s="297" t="s">
        <v>526</v>
      </c>
      <c r="G335" s="188" t="s">
        <v>796</v>
      </c>
      <c r="H335" s="188" t="s">
        <v>676</v>
      </c>
      <c r="I335" s="267" t="s">
        <v>535</v>
      </c>
      <c r="J335" s="298">
        <v>20190</v>
      </c>
      <c r="K335" s="298">
        <v>10650</v>
      </c>
      <c r="L335" s="179">
        <f t="shared" ref="L335:L398" si="6">J335-K335</f>
        <v>9540</v>
      </c>
      <c r="M335" s="90"/>
    </row>
    <row r="336" spans="2:13" s="89" customFormat="1" ht="24.95" customHeight="1" x14ac:dyDescent="0.25">
      <c r="B336" s="296">
        <v>3007</v>
      </c>
      <c r="C336" s="294">
        <v>44487</v>
      </c>
      <c r="D336" s="297">
        <v>0.71527777777777779</v>
      </c>
      <c r="E336" s="297">
        <v>0.72083333333333333</v>
      </c>
      <c r="F336" s="297" t="s">
        <v>518</v>
      </c>
      <c r="G336" s="188" t="s">
        <v>796</v>
      </c>
      <c r="H336" s="188" t="s">
        <v>676</v>
      </c>
      <c r="I336" s="267" t="s">
        <v>532</v>
      </c>
      <c r="J336" s="298">
        <v>15740</v>
      </c>
      <c r="K336" s="298">
        <v>10570</v>
      </c>
      <c r="L336" s="179">
        <f t="shared" si="6"/>
        <v>5170</v>
      </c>
      <c r="M336" s="90"/>
    </row>
    <row r="337" spans="2:13" s="89" customFormat="1" ht="24.95" customHeight="1" x14ac:dyDescent="0.25">
      <c r="B337" s="296">
        <v>3008</v>
      </c>
      <c r="C337" s="294">
        <v>44487</v>
      </c>
      <c r="D337" s="297">
        <v>0.72222222222222221</v>
      </c>
      <c r="E337" s="297">
        <v>0.7270833333333333</v>
      </c>
      <c r="F337" s="297" t="s">
        <v>531</v>
      </c>
      <c r="G337" s="188" t="s">
        <v>796</v>
      </c>
      <c r="H337" s="188" t="s">
        <v>676</v>
      </c>
      <c r="I337" s="267" t="s">
        <v>527</v>
      </c>
      <c r="J337" s="298">
        <v>13730</v>
      </c>
      <c r="K337" s="298">
        <v>11090</v>
      </c>
      <c r="L337" s="179">
        <f t="shared" si="6"/>
        <v>2640</v>
      </c>
      <c r="M337" s="90"/>
    </row>
    <row r="338" spans="2:13" s="89" customFormat="1" ht="24.95" customHeight="1" x14ac:dyDescent="0.25">
      <c r="B338" s="296">
        <v>3009</v>
      </c>
      <c r="C338" s="294">
        <v>44487</v>
      </c>
      <c r="D338" s="297">
        <v>0.93194444444444446</v>
      </c>
      <c r="E338" s="297">
        <v>0.94097222222222221</v>
      </c>
      <c r="F338" s="297" t="s">
        <v>526</v>
      </c>
      <c r="G338" s="188" t="s">
        <v>796</v>
      </c>
      <c r="H338" s="188" t="s">
        <v>676</v>
      </c>
      <c r="I338" s="267" t="s">
        <v>539</v>
      </c>
      <c r="J338" s="298">
        <v>21320</v>
      </c>
      <c r="K338" s="298">
        <v>10900</v>
      </c>
      <c r="L338" s="179">
        <f t="shared" si="6"/>
        <v>10420</v>
      </c>
      <c r="M338" s="90"/>
    </row>
    <row r="339" spans="2:13" s="89" customFormat="1" ht="24.95" customHeight="1" x14ac:dyDescent="0.25">
      <c r="B339" s="274">
        <v>3010</v>
      </c>
      <c r="C339" s="294">
        <v>44487</v>
      </c>
      <c r="D339" s="230">
        <v>0.9375</v>
      </c>
      <c r="E339" s="230">
        <v>0.94305555555555554</v>
      </c>
      <c r="F339" s="230" t="s">
        <v>518</v>
      </c>
      <c r="G339" s="188" t="s">
        <v>796</v>
      </c>
      <c r="H339" s="188" t="s">
        <v>676</v>
      </c>
      <c r="I339" s="266" t="s">
        <v>519</v>
      </c>
      <c r="J339" s="307">
        <v>19530</v>
      </c>
      <c r="K339" s="307">
        <v>10810</v>
      </c>
      <c r="L339" s="317">
        <f t="shared" si="6"/>
        <v>8720</v>
      </c>
      <c r="M339" s="90"/>
    </row>
    <row r="340" spans="2:13" s="89" customFormat="1" ht="24.95" customHeight="1" x14ac:dyDescent="0.25">
      <c r="B340" s="296">
        <v>3011</v>
      </c>
      <c r="C340" s="294">
        <v>44487</v>
      </c>
      <c r="D340" s="297">
        <v>0.97013888888888899</v>
      </c>
      <c r="E340" s="297">
        <v>0.9784722222222223</v>
      </c>
      <c r="F340" s="297" t="s">
        <v>515</v>
      </c>
      <c r="G340" s="188" t="s">
        <v>796</v>
      </c>
      <c r="H340" s="188" t="s">
        <v>676</v>
      </c>
      <c r="I340" s="267" t="s">
        <v>516</v>
      </c>
      <c r="J340" s="298">
        <v>21130</v>
      </c>
      <c r="K340" s="298">
        <v>10990</v>
      </c>
      <c r="L340" s="179">
        <f t="shared" si="6"/>
        <v>10140</v>
      </c>
      <c r="M340" s="90"/>
    </row>
    <row r="341" spans="2:13" s="89" customFormat="1" ht="24.95" customHeight="1" x14ac:dyDescent="0.25">
      <c r="B341" s="296">
        <v>3012</v>
      </c>
      <c r="C341" s="294">
        <v>44488</v>
      </c>
      <c r="D341" s="297">
        <v>5.2777777777777778E-2</v>
      </c>
      <c r="E341" s="297">
        <v>5.7638888888888885E-2</v>
      </c>
      <c r="F341" s="297" t="s">
        <v>518</v>
      </c>
      <c r="G341" s="188" t="s">
        <v>796</v>
      </c>
      <c r="H341" s="188" t="s">
        <v>676</v>
      </c>
      <c r="I341" s="267" t="s">
        <v>519</v>
      </c>
      <c r="J341" s="298">
        <v>17590</v>
      </c>
      <c r="K341" s="298">
        <v>10700</v>
      </c>
      <c r="L341" s="179">
        <f t="shared" si="6"/>
        <v>6890</v>
      </c>
      <c r="M341" s="90"/>
    </row>
    <row r="342" spans="2:13" s="89" customFormat="1" ht="24.95" customHeight="1" x14ac:dyDescent="0.25">
      <c r="B342" s="296">
        <v>3013</v>
      </c>
      <c r="C342" s="294">
        <v>44488</v>
      </c>
      <c r="D342" s="297">
        <v>8.8888888888888892E-2</v>
      </c>
      <c r="E342" s="297">
        <v>9.3055555555555558E-2</v>
      </c>
      <c r="F342" s="297" t="s">
        <v>518</v>
      </c>
      <c r="G342" s="188" t="s">
        <v>796</v>
      </c>
      <c r="H342" s="188" t="s">
        <v>676</v>
      </c>
      <c r="I342" s="267" t="s">
        <v>519</v>
      </c>
      <c r="J342" s="298">
        <v>13610</v>
      </c>
      <c r="K342" s="298">
        <v>10700</v>
      </c>
      <c r="L342" s="179">
        <f t="shared" si="6"/>
        <v>2910</v>
      </c>
      <c r="M342" s="90"/>
    </row>
    <row r="343" spans="2:13" s="89" customFormat="1" ht="24.95" customHeight="1" x14ac:dyDescent="0.25">
      <c r="B343" s="296">
        <v>3014</v>
      </c>
      <c r="C343" s="294">
        <v>44488</v>
      </c>
      <c r="D343" s="297">
        <v>9.930555555555555E-2</v>
      </c>
      <c r="E343" s="297">
        <v>0.10555555555555556</v>
      </c>
      <c r="F343" s="297" t="s">
        <v>526</v>
      </c>
      <c r="G343" s="188" t="s">
        <v>796</v>
      </c>
      <c r="H343" s="188" t="s">
        <v>676</v>
      </c>
      <c r="I343" s="267" t="s">
        <v>539</v>
      </c>
      <c r="J343" s="298">
        <v>18780</v>
      </c>
      <c r="K343" s="298">
        <v>10900</v>
      </c>
      <c r="L343" s="179">
        <f t="shared" si="6"/>
        <v>7880</v>
      </c>
      <c r="M343" s="90"/>
    </row>
    <row r="344" spans="2:13" s="89" customFormat="1" ht="24.95" customHeight="1" x14ac:dyDescent="0.25">
      <c r="B344" s="296">
        <v>3016</v>
      </c>
      <c r="C344" s="294">
        <v>44488</v>
      </c>
      <c r="D344" s="297">
        <v>0.41041666666666665</v>
      </c>
      <c r="E344" s="297">
        <v>0.43888888888888888</v>
      </c>
      <c r="F344" s="297" t="s">
        <v>531</v>
      </c>
      <c r="G344" s="188" t="s">
        <v>796</v>
      </c>
      <c r="H344" s="188" t="s">
        <v>676</v>
      </c>
      <c r="I344" s="267" t="s">
        <v>527</v>
      </c>
      <c r="J344" s="298">
        <v>14510</v>
      </c>
      <c r="K344" s="298">
        <v>11080</v>
      </c>
      <c r="L344" s="179">
        <f t="shared" si="6"/>
        <v>3430</v>
      </c>
      <c r="M344" s="90"/>
    </row>
    <row r="345" spans="2:13" s="89" customFormat="1" ht="24.95" customHeight="1" x14ac:dyDescent="0.25">
      <c r="B345" s="296">
        <v>3018</v>
      </c>
      <c r="C345" s="294">
        <v>44488</v>
      </c>
      <c r="D345" s="297">
        <v>0.47500000000000003</v>
      </c>
      <c r="E345" s="297">
        <v>0.48194444444444445</v>
      </c>
      <c r="F345" s="297" t="s">
        <v>515</v>
      </c>
      <c r="G345" s="188" t="s">
        <v>796</v>
      </c>
      <c r="H345" s="188" t="s">
        <v>676</v>
      </c>
      <c r="I345" s="267" t="s">
        <v>524</v>
      </c>
      <c r="J345" s="298">
        <v>20450</v>
      </c>
      <c r="K345" s="298">
        <v>10870</v>
      </c>
      <c r="L345" s="179">
        <f t="shared" si="6"/>
        <v>9580</v>
      </c>
      <c r="M345" s="90"/>
    </row>
    <row r="346" spans="2:13" s="89" customFormat="1" ht="24.95" customHeight="1" x14ac:dyDescent="0.25">
      <c r="B346" s="296">
        <v>3020</v>
      </c>
      <c r="C346" s="294">
        <v>44488</v>
      </c>
      <c r="D346" s="297">
        <v>0.50416666666666665</v>
      </c>
      <c r="E346" s="297">
        <v>0.51041666666666663</v>
      </c>
      <c r="F346" s="297" t="s">
        <v>518</v>
      </c>
      <c r="G346" s="188" t="s">
        <v>796</v>
      </c>
      <c r="H346" s="188" t="s">
        <v>676</v>
      </c>
      <c r="I346" s="267" t="s">
        <v>532</v>
      </c>
      <c r="J346" s="298">
        <v>17260</v>
      </c>
      <c r="K346" s="298">
        <v>10550</v>
      </c>
      <c r="L346" s="179">
        <f t="shared" si="6"/>
        <v>6710</v>
      </c>
      <c r="M346" s="90"/>
    </row>
    <row r="347" spans="2:13" s="89" customFormat="1" ht="24.95" customHeight="1" x14ac:dyDescent="0.25">
      <c r="B347" s="296">
        <v>3021</v>
      </c>
      <c r="C347" s="294">
        <v>44488</v>
      </c>
      <c r="D347" s="297">
        <v>0.50555555555555554</v>
      </c>
      <c r="E347" s="297">
        <v>0.51250000000000007</v>
      </c>
      <c r="F347" s="297" t="s">
        <v>521</v>
      </c>
      <c r="G347" s="188" t="s">
        <v>796</v>
      </c>
      <c r="H347" s="188" t="s">
        <v>676</v>
      </c>
      <c r="I347" s="267" t="s">
        <v>529</v>
      </c>
      <c r="J347" s="305">
        <v>10310</v>
      </c>
      <c r="K347" s="305">
        <v>7620</v>
      </c>
      <c r="L347" s="179">
        <f t="shared" si="6"/>
        <v>2690</v>
      </c>
      <c r="M347" s="90"/>
    </row>
    <row r="348" spans="2:13" s="89" customFormat="1" ht="24.95" customHeight="1" x14ac:dyDescent="0.25">
      <c r="B348" s="274">
        <v>3022</v>
      </c>
      <c r="C348" s="294">
        <v>44488</v>
      </c>
      <c r="D348" s="230">
        <v>0.5854166666666667</v>
      </c>
      <c r="E348" s="230">
        <v>0.59513888888888888</v>
      </c>
      <c r="F348" s="230" t="s">
        <v>526</v>
      </c>
      <c r="G348" s="188" t="s">
        <v>796</v>
      </c>
      <c r="H348" s="188" t="s">
        <v>676</v>
      </c>
      <c r="I348" s="230" t="s">
        <v>535</v>
      </c>
      <c r="J348" s="295">
        <v>20290</v>
      </c>
      <c r="K348" s="295">
        <v>10600</v>
      </c>
      <c r="L348" s="179">
        <f t="shared" si="6"/>
        <v>9690</v>
      </c>
      <c r="M348" s="90"/>
    </row>
    <row r="349" spans="2:13" s="89" customFormat="1" ht="24.95" customHeight="1" x14ac:dyDescent="0.25">
      <c r="B349" s="274">
        <v>3024</v>
      </c>
      <c r="C349" s="294">
        <v>44488</v>
      </c>
      <c r="D349" s="230">
        <v>0.60902777777777783</v>
      </c>
      <c r="E349" s="230">
        <v>0.61597222222222225</v>
      </c>
      <c r="F349" s="297" t="s">
        <v>521</v>
      </c>
      <c r="G349" s="188" t="s">
        <v>796</v>
      </c>
      <c r="H349" s="188" t="s">
        <v>676</v>
      </c>
      <c r="I349" s="230" t="s">
        <v>529</v>
      </c>
      <c r="J349" s="295">
        <v>8130</v>
      </c>
      <c r="K349" s="295">
        <v>7620</v>
      </c>
      <c r="L349" s="179">
        <f t="shared" si="6"/>
        <v>510</v>
      </c>
      <c r="M349" s="90"/>
    </row>
    <row r="350" spans="2:13" s="89" customFormat="1" ht="24.95" customHeight="1" x14ac:dyDescent="0.25">
      <c r="B350" s="274">
        <v>3027</v>
      </c>
      <c r="C350" s="294">
        <v>44488</v>
      </c>
      <c r="D350" s="230">
        <v>0.66319444444444442</v>
      </c>
      <c r="E350" s="230">
        <v>0.66805555555555562</v>
      </c>
      <c r="F350" s="230" t="s">
        <v>515</v>
      </c>
      <c r="G350" s="188" t="s">
        <v>796</v>
      </c>
      <c r="H350" s="188" t="s">
        <v>676</v>
      </c>
      <c r="I350" s="230" t="s">
        <v>524</v>
      </c>
      <c r="J350" s="295">
        <v>14840</v>
      </c>
      <c r="K350" s="295">
        <v>10700</v>
      </c>
      <c r="L350" s="179">
        <f t="shared" si="6"/>
        <v>4140</v>
      </c>
      <c r="M350" s="90"/>
    </row>
    <row r="351" spans="2:13" s="89" customFormat="1" ht="24.95" customHeight="1" x14ac:dyDescent="0.25">
      <c r="B351" s="274">
        <v>3029</v>
      </c>
      <c r="C351" s="294">
        <v>44488</v>
      </c>
      <c r="D351" s="230">
        <v>0.66597222222222219</v>
      </c>
      <c r="E351" s="230">
        <v>0.69652777777777775</v>
      </c>
      <c r="F351" s="297" t="s">
        <v>531</v>
      </c>
      <c r="G351" s="188" t="s">
        <v>796</v>
      </c>
      <c r="H351" s="188" t="s">
        <v>676</v>
      </c>
      <c r="I351" s="230" t="s">
        <v>527</v>
      </c>
      <c r="J351" s="295">
        <v>17220</v>
      </c>
      <c r="K351" s="295">
        <v>11040</v>
      </c>
      <c r="L351" s="179">
        <f t="shared" si="6"/>
        <v>6180</v>
      </c>
      <c r="M351" s="90"/>
    </row>
    <row r="352" spans="2:13" s="89" customFormat="1" ht="24.95" customHeight="1" x14ac:dyDescent="0.25">
      <c r="B352" s="274">
        <v>3032</v>
      </c>
      <c r="C352" s="294">
        <v>44488</v>
      </c>
      <c r="D352" s="230">
        <v>0.77013888888888893</v>
      </c>
      <c r="E352" s="230">
        <v>0.77638888888888891</v>
      </c>
      <c r="F352" s="230" t="s">
        <v>518</v>
      </c>
      <c r="G352" s="188" t="s">
        <v>796</v>
      </c>
      <c r="H352" s="188" t="s">
        <v>676</v>
      </c>
      <c r="I352" s="230" t="s">
        <v>519</v>
      </c>
      <c r="J352" s="295">
        <v>15350</v>
      </c>
      <c r="K352" s="295">
        <v>10660</v>
      </c>
      <c r="L352" s="179">
        <f t="shared" si="6"/>
        <v>4690</v>
      </c>
      <c r="M352" s="90"/>
    </row>
    <row r="353" spans="2:13" s="89" customFormat="1" ht="24.95" customHeight="1" x14ac:dyDescent="0.25">
      <c r="B353" s="274">
        <v>3033</v>
      </c>
      <c r="C353" s="294">
        <v>44488</v>
      </c>
      <c r="D353" s="230">
        <v>0.91527777777777775</v>
      </c>
      <c r="E353" s="230">
        <v>0.92083333333333339</v>
      </c>
      <c r="F353" s="230" t="s">
        <v>518</v>
      </c>
      <c r="G353" s="188" t="s">
        <v>796</v>
      </c>
      <c r="H353" s="188" t="s">
        <v>676</v>
      </c>
      <c r="I353" s="230" t="s">
        <v>519</v>
      </c>
      <c r="J353" s="295">
        <v>18660</v>
      </c>
      <c r="K353" s="295">
        <v>10760</v>
      </c>
      <c r="L353" s="179">
        <f t="shared" si="6"/>
        <v>7900</v>
      </c>
      <c r="M353" s="90"/>
    </row>
    <row r="354" spans="2:13" s="89" customFormat="1" ht="24.95" customHeight="1" x14ac:dyDescent="0.25">
      <c r="B354" s="274">
        <v>3034</v>
      </c>
      <c r="C354" s="294">
        <v>44488</v>
      </c>
      <c r="D354" s="230">
        <v>0.97916666666666663</v>
      </c>
      <c r="E354" s="230">
        <v>0.98541666666666661</v>
      </c>
      <c r="F354" s="230" t="s">
        <v>515</v>
      </c>
      <c r="G354" s="188" t="s">
        <v>796</v>
      </c>
      <c r="H354" s="188" t="s">
        <v>676</v>
      </c>
      <c r="I354" s="230" t="s">
        <v>516</v>
      </c>
      <c r="J354" s="295">
        <v>21980</v>
      </c>
      <c r="K354" s="295">
        <v>10830</v>
      </c>
      <c r="L354" s="179">
        <f t="shared" si="6"/>
        <v>11150</v>
      </c>
      <c r="M354" s="90"/>
    </row>
    <row r="355" spans="2:13" s="89" customFormat="1" ht="24.95" customHeight="1" x14ac:dyDescent="0.25">
      <c r="B355" s="274">
        <v>3035</v>
      </c>
      <c r="C355" s="294">
        <v>44489</v>
      </c>
      <c r="D355" s="230">
        <v>2.7777777777777779E-3</v>
      </c>
      <c r="E355" s="230">
        <v>9.0277777777777787E-3</v>
      </c>
      <c r="F355" s="230" t="s">
        <v>526</v>
      </c>
      <c r="G355" s="188" t="s">
        <v>796</v>
      </c>
      <c r="H355" s="188" t="s">
        <v>676</v>
      </c>
      <c r="I355" s="230" t="s">
        <v>539</v>
      </c>
      <c r="J355" s="295">
        <v>22370</v>
      </c>
      <c r="K355" s="295">
        <v>10740</v>
      </c>
      <c r="L355" s="179">
        <f t="shared" si="6"/>
        <v>11630</v>
      </c>
      <c r="M355" s="90"/>
    </row>
    <row r="356" spans="2:13" s="89" customFormat="1" ht="24.95" customHeight="1" x14ac:dyDescent="0.25">
      <c r="B356" s="274">
        <v>3036</v>
      </c>
      <c r="C356" s="294">
        <v>44489</v>
      </c>
      <c r="D356" s="230">
        <v>4.5833333333333337E-2</v>
      </c>
      <c r="E356" s="230">
        <v>4.9999999999999996E-2</v>
      </c>
      <c r="F356" s="297" t="s">
        <v>518</v>
      </c>
      <c r="G356" s="188" t="s">
        <v>796</v>
      </c>
      <c r="H356" s="188" t="s">
        <v>676</v>
      </c>
      <c r="I356" s="230" t="s">
        <v>519</v>
      </c>
      <c r="J356" s="295">
        <v>16690</v>
      </c>
      <c r="K356" s="295">
        <v>10580</v>
      </c>
      <c r="L356" s="179">
        <f t="shared" si="6"/>
        <v>6110</v>
      </c>
      <c r="M356" s="90"/>
    </row>
    <row r="357" spans="2:13" s="89" customFormat="1" ht="24.95" customHeight="1" x14ac:dyDescent="0.25">
      <c r="B357" s="274">
        <v>3038</v>
      </c>
      <c r="C357" s="294">
        <v>44489</v>
      </c>
      <c r="D357" s="230">
        <v>0.41597222222222219</v>
      </c>
      <c r="E357" s="230">
        <v>0.42152777777777778</v>
      </c>
      <c r="F357" s="230" t="s">
        <v>521</v>
      </c>
      <c r="G357" s="188" t="s">
        <v>796</v>
      </c>
      <c r="H357" s="188" t="s">
        <v>676</v>
      </c>
      <c r="I357" s="230" t="s">
        <v>522</v>
      </c>
      <c r="J357" s="295">
        <v>9600</v>
      </c>
      <c r="K357" s="295">
        <v>7530</v>
      </c>
      <c r="L357" s="179">
        <f t="shared" si="6"/>
        <v>2070</v>
      </c>
      <c r="M357" s="90"/>
    </row>
    <row r="358" spans="2:13" s="89" customFormat="1" ht="24.95" customHeight="1" x14ac:dyDescent="0.25">
      <c r="B358" s="274">
        <v>3040</v>
      </c>
      <c r="C358" s="294">
        <v>44489</v>
      </c>
      <c r="D358" s="230">
        <v>0.46180555555555558</v>
      </c>
      <c r="E358" s="230">
        <v>0.50277777777777777</v>
      </c>
      <c r="F358" s="230" t="s">
        <v>515</v>
      </c>
      <c r="G358" s="188" t="s">
        <v>796</v>
      </c>
      <c r="H358" s="188" t="s">
        <v>676</v>
      </c>
      <c r="I358" s="230" t="s">
        <v>524</v>
      </c>
      <c r="J358" s="295">
        <v>20090</v>
      </c>
      <c r="K358" s="295">
        <v>10770</v>
      </c>
      <c r="L358" s="179">
        <f t="shared" si="6"/>
        <v>9320</v>
      </c>
      <c r="M358" s="90"/>
    </row>
    <row r="359" spans="2:13" s="89" customFormat="1" ht="24.95" customHeight="1" x14ac:dyDescent="0.25">
      <c r="B359" s="274">
        <v>3041</v>
      </c>
      <c r="C359" s="294">
        <v>44489</v>
      </c>
      <c r="D359" s="230">
        <v>0.53055555555555556</v>
      </c>
      <c r="E359" s="230">
        <v>0.53749999999999998</v>
      </c>
      <c r="F359" s="230" t="s">
        <v>521</v>
      </c>
      <c r="G359" s="188" t="s">
        <v>796</v>
      </c>
      <c r="H359" s="188" t="s">
        <v>676</v>
      </c>
      <c r="I359" s="230" t="s">
        <v>522</v>
      </c>
      <c r="J359" s="295">
        <v>9300</v>
      </c>
      <c r="K359" s="295">
        <v>7730</v>
      </c>
      <c r="L359" s="179">
        <f t="shared" si="6"/>
        <v>1570</v>
      </c>
      <c r="M359" s="90"/>
    </row>
    <row r="360" spans="2:13" s="89" customFormat="1" ht="24.95" customHeight="1" x14ac:dyDescent="0.25">
      <c r="B360" s="274">
        <v>3042</v>
      </c>
      <c r="C360" s="294">
        <v>44489</v>
      </c>
      <c r="D360" s="230">
        <v>0.53680555555555554</v>
      </c>
      <c r="E360" s="230">
        <v>0.5444444444444444</v>
      </c>
      <c r="F360" s="230" t="s">
        <v>526</v>
      </c>
      <c r="G360" s="188" t="s">
        <v>796</v>
      </c>
      <c r="H360" s="188" t="s">
        <v>676</v>
      </c>
      <c r="I360" s="230" t="s">
        <v>535</v>
      </c>
      <c r="J360" s="295">
        <v>18440</v>
      </c>
      <c r="K360" s="295">
        <v>10860</v>
      </c>
      <c r="L360" s="179">
        <f t="shared" si="6"/>
        <v>7580</v>
      </c>
      <c r="M360" s="90"/>
    </row>
    <row r="361" spans="2:13" s="89" customFormat="1" ht="24.95" customHeight="1" x14ac:dyDescent="0.25">
      <c r="B361" s="274">
        <v>3043</v>
      </c>
      <c r="C361" s="294">
        <v>44489</v>
      </c>
      <c r="D361" s="230">
        <v>0.54999999999999993</v>
      </c>
      <c r="E361" s="230">
        <v>0.55486111111111114</v>
      </c>
      <c r="F361" s="230" t="s">
        <v>518</v>
      </c>
      <c r="G361" s="188" t="s">
        <v>796</v>
      </c>
      <c r="H361" s="188" t="s">
        <v>676</v>
      </c>
      <c r="I361" s="230" t="s">
        <v>529</v>
      </c>
      <c r="J361" s="295">
        <v>18540</v>
      </c>
      <c r="K361" s="295">
        <v>10680</v>
      </c>
      <c r="L361" s="179">
        <f t="shared" si="6"/>
        <v>7860</v>
      </c>
      <c r="M361" s="90"/>
    </row>
    <row r="362" spans="2:13" s="89" customFormat="1" ht="24.95" customHeight="1" x14ac:dyDescent="0.25">
      <c r="B362" s="274">
        <v>3044</v>
      </c>
      <c r="C362" s="294">
        <v>44489</v>
      </c>
      <c r="D362" s="230">
        <v>0.56527777777777777</v>
      </c>
      <c r="E362" s="230">
        <v>0.57013888888888886</v>
      </c>
      <c r="F362" s="230" t="s">
        <v>515</v>
      </c>
      <c r="G362" s="188" t="s">
        <v>796</v>
      </c>
      <c r="H362" s="188" t="s">
        <v>676</v>
      </c>
      <c r="I362" s="230" t="s">
        <v>524</v>
      </c>
      <c r="J362" s="295">
        <v>12540</v>
      </c>
      <c r="K362" s="295">
        <v>10810</v>
      </c>
      <c r="L362" s="179">
        <f t="shared" si="6"/>
        <v>1730</v>
      </c>
      <c r="M362" s="90"/>
    </row>
    <row r="363" spans="2:13" s="89" customFormat="1" ht="24.95" customHeight="1" x14ac:dyDescent="0.25">
      <c r="B363" s="274">
        <v>3046</v>
      </c>
      <c r="C363" s="294">
        <v>44489</v>
      </c>
      <c r="D363" s="230">
        <v>0.64930555555555558</v>
      </c>
      <c r="E363" s="230">
        <v>0.65625</v>
      </c>
      <c r="F363" s="230" t="s">
        <v>526</v>
      </c>
      <c r="G363" s="188" t="s">
        <v>796</v>
      </c>
      <c r="H363" s="188" t="s">
        <v>676</v>
      </c>
      <c r="I363" s="230" t="s">
        <v>527</v>
      </c>
      <c r="J363" s="295">
        <v>12820</v>
      </c>
      <c r="K363" s="295">
        <v>10760</v>
      </c>
      <c r="L363" s="179">
        <f t="shared" si="6"/>
        <v>2060</v>
      </c>
      <c r="M363" s="90"/>
    </row>
    <row r="364" spans="2:13" s="89" customFormat="1" ht="24.95" customHeight="1" x14ac:dyDescent="0.25">
      <c r="B364" s="274">
        <v>3048</v>
      </c>
      <c r="C364" s="294">
        <v>44489</v>
      </c>
      <c r="D364" s="230">
        <v>0.68472222222222223</v>
      </c>
      <c r="E364" s="230">
        <v>0.69166666666666676</v>
      </c>
      <c r="F364" s="230" t="s">
        <v>531</v>
      </c>
      <c r="G364" s="188" t="s">
        <v>796</v>
      </c>
      <c r="H364" s="188" t="s">
        <v>676</v>
      </c>
      <c r="I364" s="230" t="s">
        <v>527</v>
      </c>
      <c r="J364" s="295">
        <v>14590</v>
      </c>
      <c r="K364" s="295">
        <v>10870</v>
      </c>
      <c r="L364" s="179">
        <f t="shared" si="6"/>
        <v>3720</v>
      </c>
      <c r="M364" s="90"/>
    </row>
    <row r="365" spans="2:13" s="89" customFormat="1" ht="24.95" customHeight="1" x14ac:dyDescent="0.25">
      <c r="B365" s="274">
        <v>3049</v>
      </c>
      <c r="C365" s="294">
        <v>44489</v>
      </c>
      <c r="D365" s="230">
        <v>0.96458333333333324</v>
      </c>
      <c r="E365" s="230">
        <v>0.97013888888888899</v>
      </c>
      <c r="F365" s="230" t="s">
        <v>518</v>
      </c>
      <c r="G365" s="188" t="s">
        <v>796</v>
      </c>
      <c r="H365" s="188" t="s">
        <v>676</v>
      </c>
      <c r="I365" s="230" t="s">
        <v>519</v>
      </c>
      <c r="J365" s="295">
        <v>18400</v>
      </c>
      <c r="K365" s="295">
        <v>10640</v>
      </c>
      <c r="L365" s="179">
        <f t="shared" si="6"/>
        <v>7760</v>
      </c>
      <c r="M365" s="90"/>
    </row>
    <row r="366" spans="2:13" s="89" customFormat="1" ht="24.95" customHeight="1" x14ac:dyDescent="0.25">
      <c r="B366" s="274">
        <v>3050</v>
      </c>
      <c r="C366" s="294">
        <v>44490</v>
      </c>
      <c r="D366" s="230">
        <v>2.9166666666666664E-2</v>
      </c>
      <c r="E366" s="230">
        <v>3.6805555555555557E-2</v>
      </c>
      <c r="F366" s="230" t="s">
        <v>526</v>
      </c>
      <c r="G366" s="188" t="s">
        <v>796</v>
      </c>
      <c r="H366" s="188" t="s">
        <v>676</v>
      </c>
      <c r="I366" s="230" t="s">
        <v>539</v>
      </c>
      <c r="J366" s="295">
        <v>20270</v>
      </c>
      <c r="K366" s="295">
        <v>10840</v>
      </c>
      <c r="L366" s="179">
        <f t="shared" si="6"/>
        <v>9430</v>
      </c>
      <c r="M366" s="90"/>
    </row>
    <row r="367" spans="2:13" s="89" customFormat="1" ht="24.95" customHeight="1" x14ac:dyDescent="0.25">
      <c r="B367" s="274">
        <v>3051</v>
      </c>
      <c r="C367" s="294">
        <v>44490</v>
      </c>
      <c r="D367" s="230">
        <v>3.5416666666666666E-2</v>
      </c>
      <c r="E367" s="230">
        <v>4.2361111111111106E-2</v>
      </c>
      <c r="F367" s="230" t="s">
        <v>515</v>
      </c>
      <c r="G367" s="188" t="s">
        <v>796</v>
      </c>
      <c r="H367" s="188" t="s">
        <v>676</v>
      </c>
      <c r="I367" s="230" t="s">
        <v>516</v>
      </c>
      <c r="J367" s="295">
        <v>21430</v>
      </c>
      <c r="K367" s="295">
        <v>10920</v>
      </c>
      <c r="L367" s="179">
        <f t="shared" si="6"/>
        <v>10510</v>
      </c>
      <c r="M367" s="90"/>
    </row>
    <row r="368" spans="2:13" s="89" customFormat="1" ht="24.95" customHeight="1" x14ac:dyDescent="0.25">
      <c r="B368" s="274">
        <v>3052</v>
      </c>
      <c r="C368" s="294">
        <v>44490</v>
      </c>
      <c r="D368" s="230">
        <v>5.2777777777777778E-2</v>
      </c>
      <c r="E368" s="230">
        <v>5.7638888888888885E-2</v>
      </c>
      <c r="F368" s="230" t="s">
        <v>518</v>
      </c>
      <c r="G368" s="188" t="s">
        <v>796</v>
      </c>
      <c r="H368" s="188" t="s">
        <v>676</v>
      </c>
      <c r="I368" s="230" t="s">
        <v>519</v>
      </c>
      <c r="J368" s="295">
        <v>15650</v>
      </c>
      <c r="K368" s="295">
        <v>10700</v>
      </c>
      <c r="L368" s="179">
        <f t="shared" si="6"/>
        <v>4950</v>
      </c>
      <c r="M368" s="90"/>
    </row>
    <row r="369" spans="2:13" s="89" customFormat="1" ht="24.95" customHeight="1" x14ac:dyDescent="0.25">
      <c r="B369" s="274">
        <v>3057</v>
      </c>
      <c r="C369" s="294">
        <v>44490</v>
      </c>
      <c r="D369" s="230">
        <v>0.4861111111111111</v>
      </c>
      <c r="E369" s="230">
        <v>0.49236111111111108</v>
      </c>
      <c r="F369" s="230" t="s">
        <v>515</v>
      </c>
      <c r="G369" s="188" t="s">
        <v>796</v>
      </c>
      <c r="H369" s="188" t="s">
        <v>676</v>
      </c>
      <c r="I369" s="230" t="s">
        <v>524</v>
      </c>
      <c r="J369" s="295">
        <v>20340</v>
      </c>
      <c r="K369" s="295">
        <v>10870</v>
      </c>
      <c r="L369" s="179">
        <f t="shared" si="6"/>
        <v>9470</v>
      </c>
      <c r="M369" s="90"/>
    </row>
    <row r="370" spans="2:13" s="89" customFormat="1" ht="24.95" customHeight="1" x14ac:dyDescent="0.25">
      <c r="B370" s="274">
        <v>3058</v>
      </c>
      <c r="C370" s="294">
        <v>44490</v>
      </c>
      <c r="D370" s="230">
        <v>0.49444444444444446</v>
      </c>
      <c r="E370" s="230">
        <v>0.50069444444444444</v>
      </c>
      <c r="F370" s="230" t="s">
        <v>521</v>
      </c>
      <c r="G370" s="188" t="s">
        <v>796</v>
      </c>
      <c r="H370" s="188" t="s">
        <v>676</v>
      </c>
      <c r="I370" s="230" t="s">
        <v>522</v>
      </c>
      <c r="J370" s="295">
        <v>9700</v>
      </c>
      <c r="K370" s="295">
        <v>7620</v>
      </c>
      <c r="L370" s="179">
        <f t="shared" si="6"/>
        <v>2080</v>
      </c>
      <c r="M370" s="90"/>
    </row>
    <row r="371" spans="2:13" s="89" customFormat="1" ht="24.95" customHeight="1" x14ac:dyDescent="0.25">
      <c r="B371" s="274">
        <v>3059</v>
      </c>
      <c r="C371" s="294">
        <v>44490</v>
      </c>
      <c r="D371" s="230">
        <v>0.50555555555555554</v>
      </c>
      <c r="E371" s="230">
        <v>0.51250000000000007</v>
      </c>
      <c r="F371" s="230" t="s">
        <v>531</v>
      </c>
      <c r="G371" s="188" t="s">
        <v>796</v>
      </c>
      <c r="H371" s="188" t="s">
        <v>676</v>
      </c>
      <c r="I371" s="230" t="s">
        <v>527</v>
      </c>
      <c r="J371" s="295">
        <v>15740</v>
      </c>
      <c r="K371" s="295">
        <v>11060</v>
      </c>
      <c r="L371" s="179">
        <f t="shared" si="6"/>
        <v>4680</v>
      </c>
      <c r="M371" s="90"/>
    </row>
    <row r="372" spans="2:13" s="89" customFormat="1" ht="24.95" customHeight="1" x14ac:dyDescent="0.25">
      <c r="B372" s="274">
        <v>3060</v>
      </c>
      <c r="C372" s="294">
        <v>44490</v>
      </c>
      <c r="D372" s="230">
        <v>0.5180555555555556</v>
      </c>
      <c r="E372" s="230">
        <v>0.52430555555555558</v>
      </c>
      <c r="F372" s="230" t="s">
        <v>518</v>
      </c>
      <c r="G372" s="188" t="s">
        <v>796</v>
      </c>
      <c r="H372" s="188" t="s">
        <v>676</v>
      </c>
      <c r="I372" s="230" t="s">
        <v>532</v>
      </c>
      <c r="J372" s="295">
        <v>18070</v>
      </c>
      <c r="K372" s="295">
        <v>10600</v>
      </c>
      <c r="L372" s="179">
        <f t="shared" si="6"/>
        <v>7470</v>
      </c>
      <c r="M372" s="90"/>
    </row>
    <row r="373" spans="2:13" s="89" customFormat="1" ht="24.95" customHeight="1" x14ac:dyDescent="0.25">
      <c r="B373" s="293" t="s">
        <v>540</v>
      </c>
      <c r="C373" s="294">
        <v>44490</v>
      </c>
      <c r="D373" s="230">
        <v>0.56458333333333333</v>
      </c>
      <c r="E373" s="230">
        <v>0.56874999999999998</v>
      </c>
      <c r="F373" s="297" t="s">
        <v>521</v>
      </c>
      <c r="G373" s="188" t="s">
        <v>796</v>
      </c>
      <c r="H373" s="188" t="s">
        <v>676</v>
      </c>
      <c r="I373" s="230" t="s">
        <v>522</v>
      </c>
      <c r="J373" s="295">
        <v>8490</v>
      </c>
      <c r="K373" s="295">
        <v>7600</v>
      </c>
      <c r="L373" s="179">
        <f t="shared" si="6"/>
        <v>890</v>
      </c>
      <c r="M373" s="90"/>
    </row>
    <row r="374" spans="2:13" s="89" customFormat="1" ht="24.95" customHeight="1" x14ac:dyDescent="0.25">
      <c r="B374" s="308" t="s">
        <v>541</v>
      </c>
      <c r="C374" s="294">
        <v>44490</v>
      </c>
      <c r="D374" s="297">
        <v>0.57222222222222219</v>
      </c>
      <c r="E374" s="297">
        <v>0.57708333333333328</v>
      </c>
      <c r="F374" s="297" t="s">
        <v>531</v>
      </c>
      <c r="G374" s="188" t="s">
        <v>796</v>
      </c>
      <c r="H374" s="188" t="s">
        <v>676</v>
      </c>
      <c r="I374" s="267" t="s">
        <v>527</v>
      </c>
      <c r="J374" s="295">
        <v>12280</v>
      </c>
      <c r="K374" s="295">
        <v>10960</v>
      </c>
      <c r="L374" s="179">
        <f t="shared" si="6"/>
        <v>1320</v>
      </c>
      <c r="M374" s="90"/>
    </row>
    <row r="375" spans="2:13" s="89" customFormat="1" ht="24.95" customHeight="1" x14ac:dyDescent="0.25">
      <c r="B375" s="308" t="s">
        <v>542</v>
      </c>
      <c r="C375" s="294">
        <v>44490</v>
      </c>
      <c r="D375" s="297">
        <v>0.60416666666666663</v>
      </c>
      <c r="E375" s="297">
        <v>0.61597222222222225</v>
      </c>
      <c r="F375" s="297" t="s">
        <v>526</v>
      </c>
      <c r="G375" s="188" t="s">
        <v>796</v>
      </c>
      <c r="H375" s="188" t="s">
        <v>676</v>
      </c>
      <c r="I375" s="267" t="s">
        <v>535</v>
      </c>
      <c r="J375" s="295">
        <v>17730</v>
      </c>
      <c r="K375" s="298">
        <v>10680</v>
      </c>
      <c r="L375" s="179">
        <f t="shared" si="6"/>
        <v>7050</v>
      </c>
      <c r="M375" s="90"/>
    </row>
    <row r="376" spans="2:13" s="89" customFormat="1" ht="24.95" customHeight="1" x14ac:dyDescent="0.25">
      <c r="B376" s="293" t="s">
        <v>543</v>
      </c>
      <c r="C376" s="294">
        <v>44490</v>
      </c>
      <c r="D376" s="230">
        <v>0.67291666666666661</v>
      </c>
      <c r="E376" s="230">
        <v>0.67847222222222225</v>
      </c>
      <c r="F376" s="297" t="s">
        <v>518</v>
      </c>
      <c r="G376" s="188" t="s">
        <v>796</v>
      </c>
      <c r="H376" s="188" t="s">
        <v>676</v>
      </c>
      <c r="I376" s="230" t="s">
        <v>532</v>
      </c>
      <c r="J376" s="295">
        <v>14640</v>
      </c>
      <c r="K376" s="295">
        <v>10660</v>
      </c>
      <c r="L376" s="179">
        <f t="shared" si="6"/>
        <v>3980</v>
      </c>
      <c r="M376" s="90"/>
    </row>
    <row r="377" spans="2:13" s="89" customFormat="1" ht="24.95" customHeight="1" x14ac:dyDescent="0.25">
      <c r="B377" s="293" t="s">
        <v>544</v>
      </c>
      <c r="C377" s="294">
        <v>44490</v>
      </c>
      <c r="D377" s="230">
        <v>0.94236111111111109</v>
      </c>
      <c r="E377" s="230">
        <v>0.9472222222222223</v>
      </c>
      <c r="F377" s="230" t="s">
        <v>518</v>
      </c>
      <c r="G377" s="188" t="s">
        <v>796</v>
      </c>
      <c r="H377" s="188" t="s">
        <v>676</v>
      </c>
      <c r="I377" s="230" t="s">
        <v>519</v>
      </c>
      <c r="J377" s="295">
        <v>19890</v>
      </c>
      <c r="K377" s="295">
        <v>10630</v>
      </c>
      <c r="L377" s="179">
        <f t="shared" si="6"/>
        <v>9260</v>
      </c>
      <c r="M377" s="90"/>
    </row>
    <row r="378" spans="2:13" s="89" customFormat="1" ht="24.95" customHeight="1" x14ac:dyDescent="0.25">
      <c r="B378" s="293" t="s">
        <v>545</v>
      </c>
      <c r="C378" s="294">
        <v>44490</v>
      </c>
      <c r="D378" s="230">
        <v>0.98541666666666661</v>
      </c>
      <c r="E378" s="230">
        <v>0.99236111111111114</v>
      </c>
      <c r="F378" s="230" t="s">
        <v>515</v>
      </c>
      <c r="G378" s="188" t="s">
        <v>796</v>
      </c>
      <c r="H378" s="188" t="s">
        <v>676</v>
      </c>
      <c r="I378" s="230" t="s">
        <v>516</v>
      </c>
      <c r="J378" s="295">
        <v>20960</v>
      </c>
      <c r="K378" s="295">
        <v>10830</v>
      </c>
      <c r="L378" s="179">
        <f t="shared" si="6"/>
        <v>10130</v>
      </c>
      <c r="M378" s="90"/>
    </row>
    <row r="379" spans="2:13" s="89" customFormat="1" ht="24.95" customHeight="1" x14ac:dyDescent="0.25">
      <c r="B379" s="293" t="s">
        <v>546</v>
      </c>
      <c r="C379" s="294">
        <v>44490</v>
      </c>
      <c r="D379" s="230">
        <v>0.9868055555555556</v>
      </c>
      <c r="E379" s="230">
        <v>0.99444444444444446</v>
      </c>
      <c r="F379" s="230" t="s">
        <v>526</v>
      </c>
      <c r="G379" s="188" t="s">
        <v>796</v>
      </c>
      <c r="H379" s="188" t="s">
        <v>676</v>
      </c>
      <c r="I379" s="230" t="s">
        <v>539</v>
      </c>
      <c r="J379" s="295">
        <v>19510</v>
      </c>
      <c r="K379" s="295">
        <v>10680</v>
      </c>
      <c r="L379" s="179">
        <f t="shared" si="6"/>
        <v>8830</v>
      </c>
      <c r="M379" s="90"/>
    </row>
    <row r="380" spans="2:13" s="89" customFormat="1" ht="24.95" customHeight="1" x14ac:dyDescent="0.25">
      <c r="B380" s="293" t="s">
        <v>547</v>
      </c>
      <c r="C380" s="294">
        <v>44491</v>
      </c>
      <c r="D380" s="230">
        <v>0.46319444444444446</v>
      </c>
      <c r="E380" s="230">
        <v>0.47291666666666665</v>
      </c>
      <c r="F380" s="230" t="s">
        <v>521</v>
      </c>
      <c r="G380" s="188" t="s">
        <v>796</v>
      </c>
      <c r="H380" s="188" t="s">
        <v>676</v>
      </c>
      <c r="I380" s="230" t="s">
        <v>522</v>
      </c>
      <c r="J380" s="295">
        <v>10160</v>
      </c>
      <c r="K380" s="295">
        <v>7600</v>
      </c>
      <c r="L380" s="179">
        <f t="shared" si="6"/>
        <v>2560</v>
      </c>
      <c r="M380" s="90"/>
    </row>
    <row r="381" spans="2:13" s="89" customFormat="1" ht="24.95" customHeight="1" x14ac:dyDescent="0.25">
      <c r="B381" s="293" t="s">
        <v>548</v>
      </c>
      <c r="C381" s="294">
        <v>44491</v>
      </c>
      <c r="D381" s="230">
        <v>0.48749999999999999</v>
      </c>
      <c r="E381" s="230">
        <v>0.49374999999999997</v>
      </c>
      <c r="F381" s="297" t="s">
        <v>515</v>
      </c>
      <c r="G381" s="188" t="s">
        <v>796</v>
      </c>
      <c r="H381" s="188" t="s">
        <v>676</v>
      </c>
      <c r="I381" s="230" t="s">
        <v>524</v>
      </c>
      <c r="J381" s="295">
        <v>21050</v>
      </c>
      <c r="K381" s="295">
        <v>10860</v>
      </c>
      <c r="L381" s="179">
        <f t="shared" si="6"/>
        <v>10190</v>
      </c>
      <c r="M381" s="90"/>
    </row>
    <row r="382" spans="2:13" s="89" customFormat="1" ht="24.95" customHeight="1" x14ac:dyDescent="0.25">
      <c r="B382" s="293" t="s">
        <v>549</v>
      </c>
      <c r="C382" s="294">
        <v>44491</v>
      </c>
      <c r="D382" s="230">
        <v>0.55138888888888882</v>
      </c>
      <c r="E382" s="230">
        <v>0.55833333333333335</v>
      </c>
      <c r="F382" s="301" t="s">
        <v>518</v>
      </c>
      <c r="G382" s="188" t="s">
        <v>796</v>
      </c>
      <c r="H382" s="188" t="s">
        <v>676</v>
      </c>
      <c r="I382" s="230" t="s">
        <v>532</v>
      </c>
      <c r="J382" s="295">
        <v>18430</v>
      </c>
      <c r="K382" s="295">
        <v>10590</v>
      </c>
      <c r="L382" s="179">
        <f t="shared" si="6"/>
        <v>7840</v>
      </c>
      <c r="M382" s="90"/>
    </row>
    <row r="383" spans="2:13" s="89" customFormat="1" ht="24.95" customHeight="1" x14ac:dyDescent="0.25">
      <c r="B383" s="293" t="s">
        <v>550</v>
      </c>
      <c r="C383" s="294">
        <v>44491</v>
      </c>
      <c r="D383" s="230">
        <v>0.55347222222222225</v>
      </c>
      <c r="E383" s="230">
        <v>0.55694444444444446</v>
      </c>
      <c r="F383" s="297" t="s">
        <v>521</v>
      </c>
      <c r="G383" s="188" t="s">
        <v>796</v>
      </c>
      <c r="H383" s="188" t="s">
        <v>676</v>
      </c>
      <c r="I383" s="230" t="s">
        <v>522</v>
      </c>
      <c r="J383" s="295">
        <v>8910</v>
      </c>
      <c r="K383" s="295">
        <v>7590</v>
      </c>
      <c r="L383" s="179">
        <f t="shared" si="6"/>
        <v>1320</v>
      </c>
      <c r="M383" s="90"/>
    </row>
    <row r="384" spans="2:13" s="89" customFormat="1" ht="24.95" customHeight="1" x14ac:dyDescent="0.25">
      <c r="B384" s="293" t="s">
        <v>551</v>
      </c>
      <c r="C384" s="294">
        <v>44491</v>
      </c>
      <c r="D384" s="230">
        <v>0.55625000000000002</v>
      </c>
      <c r="E384" s="230">
        <v>0.5625</v>
      </c>
      <c r="F384" s="297" t="s">
        <v>531</v>
      </c>
      <c r="G384" s="188" t="s">
        <v>796</v>
      </c>
      <c r="H384" s="188" t="s">
        <v>676</v>
      </c>
      <c r="I384" s="230" t="s">
        <v>529</v>
      </c>
      <c r="J384" s="295">
        <v>16710</v>
      </c>
      <c r="K384" s="295">
        <v>10890</v>
      </c>
      <c r="L384" s="179">
        <f t="shared" si="6"/>
        <v>5820</v>
      </c>
      <c r="M384" s="90"/>
    </row>
    <row r="385" spans="2:13" s="89" customFormat="1" ht="24.95" customHeight="1" x14ac:dyDescent="0.25">
      <c r="B385" s="293" t="s">
        <v>552</v>
      </c>
      <c r="C385" s="294">
        <v>44491</v>
      </c>
      <c r="D385" s="230">
        <v>0.56180555555555556</v>
      </c>
      <c r="E385" s="230">
        <v>0.56805555555555554</v>
      </c>
      <c r="F385" s="230" t="s">
        <v>526</v>
      </c>
      <c r="G385" s="188" t="s">
        <v>796</v>
      </c>
      <c r="H385" s="188" t="s">
        <v>676</v>
      </c>
      <c r="I385" s="230" t="s">
        <v>535</v>
      </c>
      <c r="J385" s="295">
        <v>19580</v>
      </c>
      <c r="K385" s="295">
        <v>10540</v>
      </c>
      <c r="L385" s="179">
        <f t="shared" si="6"/>
        <v>9040</v>
      </c>
      <c r="M385" s="90"/>
    </row>
    <row r="386" spans="2:13" s="89" customFormat="1" ht="24.95" customHeight="1" x14ac:dyDescent="0.25">
      <c r="B386" s="293" t="s">
        <v>553</v>
      </c>
      <c r="C386" s="294">
        <v>44491</v>
      </c>
      <c r="D386" s="230">
        <v>0.61527777777777781</v>
      </c>
      <c r="E386" s="230">
        <v>0.61944444444444446</v>
      </c>
      <c r="F386" s="230" t="s">
        <v>518</v>
      </c>
      <c r="G386" s="188" t="s">
        <v>796</v>
      </c>
      <c r="H386" s="188" t="s">
        <v>676</v>
      </c>
      <c r="I386" s="230" t="s">
        <v>532</v>
      </c>
      <c r="J386" s="295">
        <v>12750</v>
      </c>
      <c r="K386" s="295">
        <v>10600</v>
      </c>
      <c r="L386" s="179">
        <f t="shared" si="6"/>
        <v>2150</v>
      </c>
      <c r="M386" s="90"/>
    </row>
    <row r="387" spans="2:13" s="89" customFormat="1" ht="24.95" customHeight="1" x14ac:dyDescent="0.25">
      <c r="B387" s="293" t="s">
        <v>554</v>
      </c>
      <c r="C387" s="294">
        <v>44491</v>
      </c>
      <c r="D387" s="230">
        <v>0.93125000000000002</v>
      </c>
      <c r="E387" s="230">
        <v>0.9375</v>
      </c>
      <c r="F387" s="230" t="s">
        <v>515</v>
      </c>
      <c r="G387" s="188" t="s">
        <v>796</v>
      </c>
      <c r="H387" s="188" t="s">
        <v>676</v>
      </c>
      <c r="I387" s="230" t="s">
        <v>516</v>
      </c>
      <c r="J387" s="295">
        <v>20660</v>
      </c>
      <c r="K387" s="295">
        <v>11040</v>
      </c>
      <c r="L387" s="179">
        <f t="shared" si="6"/>
        <v>9620</v>
      </c>
      <c r="M387" s="90"/>
    </row>
    <row r="388" spans="2:13" s="89" customFormat="1" ht="24.95" customHeight="1" x14ac:dyDescent="0.25">
      <c r="B388" s="293" t="s">
        <v>555</v>
      </c>
      <c r="C388" s="294">
        <v>44491</v>
      </c>
      <c r="D388" s="230">
        <v>0.93194444444444446</v>
      </c>
      <c r="E388" s="230">
        <v>0.93958333333333333</v>
      </c>
      <c r="F388" s="297" t="s">
        <v>518</v>
      </c>
      <c r="G388" s="188" t="s">
        <v>796</v>
      </c>
      <c r="H388" s="188" t="s">
        <v>676</v>
      </c>
      <c r="I388" s="230" t="s">
        <v>519</v>
      </c>
      <c r="J388" s="295">
        <v>20260</v>
      </c>
      <c r="K388" s="295">
        <v>10790</v>
      </c>
      <c r="L388" s="179">
        <f t="shared" si="6"/>
        <v>9470</v>
      </c>
      <c r="M388" s="90"/>
    </row>
    <row r="389" spans="2:13" s="89" customFormat="1" ht="24.95" customHeight="1" x14ac:dyDescent="0.25">
      <c r="B389" s="293" t="s">
        <v>556</v>
      </c>
      <c r="C389" s="294">
        <v>44492</v>
      </c>
      <c r="D389" s="230">
        <v>2.4999999999999998E-2</v>
      </c>
      <c r="E389" s="230">
        <v>3.2638888888888891E-2</v>
      </c>
      <c r="F389" s="297" t="s">
        <v>526</v>
      </c>
      <c r="G389" s="188" t="s">
        <v>796</v>
      </c>
      <c r="H389" s="188" t="s">
        <v>676</v>
      </c>
      <c r="I389" s="230" t="s">
        <v>539</v>
      </c>
      <c r="J389" s="295">
        <v>21570</v>
      </c>
      <c r="K389" s="295">
        <v>10740</v>
      </c>
      <c r="L389" s="179">
        <f t="shared" si="6"/>
        <v>10830</v>
      </c>
      <c r="M389" s="90"/>
    </row>
    <row r="390" spans="2:13" s="89" customFormat="1" ht="24.95" customHeight="1" x14ac:dyDescent="0.25">
      <c r="B390" s="293" t="s">
        <v>557</v>
      </c>
      <c r="C390" s="294">
        <v>44492</v>
      </c>
      <c r="D390" s="230">
        <v>2.9861111111111113E-2</v>
      </c>
      <c r="E390" s="230">
        <v>3.4027777777777775E-2</v>
      </c>
      <c r="F390" s="230" t="s">
        <v>518</v>
      </c>
      <c r="G390" s="188" t="s">
        <v>796</v>
      </c>
      <c r="H390" s="188" t="s">
        <v>676</v>
      </c>
      <c r="I390" s="230" t="s">
        <v>519</v>
      </c>
      <c r="J390" s="295">
        <v>15720</v>
      </c>
      <c r="K390" s="295">
        <v>10750</v>
      </c>
      <c r="L390" s="179">
        <f t="shared" si="6"/>
        <v>4970</v>
      </c>
      <c r="M390" s="90"/>
    </row>
    <row r="391" spans="2:13" s="89" customFormat="1" ht="24.95" customHeight="1" x14ac:dyDescent="0.25">
      <c r="B391" s="293" t="s">
        <v>558</v>
      </c>
      <c r="C391" s="294">
        <v>44492</v>
      </c>
      <c r="D391" s="230">
        <v>4.2361111111111106E-2</v>
      </c>
      <c r="E391" s="230">
        <v>4.7916666666666663E-2</v>
      </c>
      <c r="F391" s="230" t="s">
        <v>515</v>
      </c>
      <c r="G391" s="188" t="s">
        <v>796</v>
      </c>
      <c r="H391" s="188" t="s">
        <v>676</v>
      </c>
      <c r="I391" s="230" t="s">
        <v>516</v>
      </c>
      <c r="J391" s="295">
        <v>15110</v>
      </c>
      <c r="K391" s="295">
        <v>11010</v>
      </c>
      <c r="L391" s="179">
        <f t="shared" si="6"/>
        <v>4100</v>
      </c>
      <c r="M391" s="90"/>
    </row>
    <row r="392" spans="2:13" s="89" customFormat="1" ht="24.95" customHeight="1" x14ac:dyDescent="0.25">
      <c r="B392" s="293" t="s">
        <v>559</v>
      </c>
      <c r="C392" s="294">
        <v>44492</v>
      </c>
      <c r="D392" s="230">
        <v>0.4597222222222222</v>
      </c>
      <c r="E392" s="230">
        <v>0.46527777777777773</v>
      </c>
      <c r="F392" s="297" t="s">
        <v>515</v>
      </c>
      <c r="G392" s="188" t="s">
        <v>796</v>
      </c>
      <c r="H392" s="188" t="s">
        <v>676</v>
      </c>
      <c r="I392" s="230" t="s">
        <v>524</v>
      </c>
      <c r="J392" s="295">
        <v>18650</v>
      </c>
      <c r="K392" s="295">
        <v>10940</v>
      </c>
      <c r="L392" s="179">
        <f t="shared" si="6"/>
        <v>7710</v>
      </c>
      <c r="M392" s="90"/>
    </row>
    <row r="393" spans="2:13" s="89" customFormat="1" ht="24.95" customHeight="1" x14ac:dyDescent="0.25">
      <c r="B393" s="293" t="s">
        <v>560</v>
      </c>
      <c r="C393" s="294">
        <v>44492</v>
      </c>
      <c r="D393" s="230">
        <v>0.47152777777777777</v>
      </c>
      <c r="E393" s="230">
        <v>0.47638888888888892</v>
      </c>
      <c r="F393" s="230" t="s">
        <v>531</v>
      </c>
      <c r="G393" s="188" t="s">
        <v>796</v>
      </c>
      <c r="H393" s="188" t="s">
        <v>676</v>
      </c>
      <c r="I393" s="230" t="s">
        <v>529</v>
      </c>
      <c r="J393" s="295">
        <v>15450</v>
      </c>
      <c r="K393" s="295">
        <v>11000</v>
      </c>
      <c r="L393" s="179">
        <f t="shared" si="6"/>
        <v>4450</v>
      </c>
      <c r="M393" s="90"/>
    </row>
    <row r="394" spans="2:13" s="89" customFormat="1" ht="24.95" customHeight="1" x14ac:dyDescent="0.25">
      <c r="B394" s="293" t="s">
        <v>561</v>
      </c>
      <c r="C394" s="294">
        <v>44492</v>
      </c>
      <c r="D394" s="230">
        <v>0.53749999999999998</v>
      </c>
      <c r="E394" s="230">
        <v>0.54236111111111118</v>
      </c>
      <c r="F394" s="297" t="s">
        <v>518</v>
      </c>
      <c r="G394" s="188" t="s">
        <v>796</v>
      </c>
      <c r="H394" s="188" t="s">
        <v>676</v>
      </c>
      <c r="I394" s="230" t="s">
        <v>532</v>
      </c>
      <c r="J394" s="295">
        <v>19170</v>
      </c>
      <c r="K394" s="295">
        <v>10690</v>
      </c>
      <c r="L394" s="179">
        <f t="shared" si="6"/>
        <v>8480</v>
      </c>
      <c r="M394" s="90"/>
    </row>
    <row r="395" spans="2:13" s="89" customFormat="1" ht="24.95" customHeight="1" x14ac:dyDescent="0.25">
      <c r="B395" s="293" t="s">
        <v>562</v>
      </c>
      <c r="C395" s="294">
        <v>44492</v>
      </c>
      <c r="D395" s="230">
        <v>0.64027777777777783</v>
      </c>
      <c r="E395" s="230">
        <v>0.64583333333333337</v>
      </c>
      <c r="F395" s="297" t="s">
        <v>515</v>
      </c>
      <c r="G395" s="188" t="s">
        <v>796</v>
      </c>
      <c r="H395" s="188" t="s">
        <v>676</v>
      </c>
      <c r="I395" s="230" t="s">
        <v>524</v>
      </c>
      <c r="J395" s="295">
        <v>15020</v>
      </c>
      <c r="K395" s="295">
        <v>10920</v>
      </c>
      <c r="L395" s="179">
        <f t="shared" si="6"/>
        <v>4100</v>
      </c>
      <c r="M395" s="90"/>
    </row>
    <row r="396" spans="2:13" s="89" customFormat="1" ht="24.95" customHeight="1" x14ac:dyDescent="0.25">
      <c r="B396" s="293" t="s">
        <v>563</v>
      </c>
      <c r="C396" s="294">
        <v>44492</v>
      </c>
      <c r="D396" s="230">
        <v>0.66319444444444442</v>
      </c>
      <c r="E396" s="230">
        <v>0.6694444444444444</v>
      </c>
      <c r="F396" s="297" t="s">
        <v>526</v>
      </c>
      <c r="G396" s="188" t="s">
        <v>796</v>
      </c>
      <c r="H396" s="188" t="s">
        <v>676</v>
      </c>
      <c r="I396" s="230" t="s">
        <v>522</v>
      </c>
      <c r="J396" s="295">
        <v>19280</v>
      </c>
      <c r="K396" s="295">
        <v>10690</v>
      </c>
      <c r="L396" s="179">
        <f t="shared" si="6"/>
        <v>8590</v>
      </c>
      <c r="M396" s="90"/>
    </row>
    <row r="397" spans="2:13" s="89" customFormat="1" ht="24.95" customHeight="1" x14ac:dyDescent="0.25">
      <c r="B397" s="293" t="s">
        <v>564</v>
      </c>
      <c r="C397" s="294">
        <v>44492</v>
      </c>
      <c r="D397" s="230">
        <v>0.88541666666666663</v>
      </c>
      <c r="E397" s="230">
        <v>0.89166666666666661</v>
      </c>
      <c r="F397" s="297" t="s">
        <v>518</v>
      </c>
      <c r="G397" s="188" t="s">
        <v>796</v>
      </c>
      <c r="H397" s="188" t="s">
        <v>676</v>
      </c>
      <c r="I397" s="230" t="s">
        <v>519</v>
      </c>
      <c r="J397" s="295">
        <v>18070</v>
      </c>
      <c r="K397" s="295">
        <v>10670</v>
      </c>
      <c r="L397" s="179">
        <f t="shared" si="6"/>
        <v>7400</v>
      </c>
      <c r="M397" s="90"/>
    </row>
    <row r="398" spans="2:13" s="89" customFormat="1" ht="24.95" customHeight="1" x14ac:dyDescent="0.25">
      <c r="B398" s="293" t="s">
        <v>565</v>
      </c>
      <c r="C398" s="294">
        <v>44492</v>
      </c>
      <c r="D398" s="230">
        <v>0.89930555555555547</v>
      </c>
      <c r="E398" s="230">
        <v>0.90625</v>
      </c>
      <c r="F398" s="230" t="s">
        <v>531</v>
      </c>
      <c r="G398" s="188" t="s">
        <v>796</v>
      </c>
      <c r="H398" s="188" t="s">
        <v>676</v>
      </c>
      <c r="I398" s="230" t="s">
        <v>539</v>
      </c>
      <c r="J398" s="295">
        <v>17400</v>
      </c>
      <c r="K398" s="295">
        <v>11070</v>
      </c>
      <c r="L398" s="179">
        <f t="shared" si="6"/>
        <v>6330</v>
      </c>
      <c r="M398" s="90"/>
    </row>
    <row r="399" spans="2:13" s="89" customFormat="1" ht="24.95" customHeight="1" x14ac:dyDescent="0.25">
      <c r="B399" s="293" t="s">
        <v>566</v>
      </c>
      <c r="C399" s="294">
        <v>44492</v>
      </c>
      <c r="D399" s="230">
        <v>0.9375</v>
      </c>
      <c r="E399" s="230">
        <v>0.94444444444444453</v>
      </c>
      <c r="F399" s="230" t="s">
        <v>515</v>
      </c>
      <c r="G399" s="188" t="s">
        <v>796</v>
      </c>
      <c r="H399" s="188" t="s">
        <v>676</v>
      </c>
      <c r="I399" s="230" t="s">
        <v>516</v>
      </c>
      <c r="J399" s="295">
        <v>19610</v>
      </c>
      <c r="K399" s="295">
        <v>11010</v>
      </c>
      <c r="L399" s="179">
        <f t="shared" ref="L399:L462" si="7">J399-K399</f>
        <v>8600</v>
      </c>
      <c r="M399" s="90"/>
    </row>
    <row r="400" spans="2:13" s="89" customFormat="1" ht="24.95" customHeight="1" x14ac:dyDescent="0.25">
      <c r="B400" s="293" t="s">
        <v>567</v>
      </c>
      <c r="C400" s="294">
        <v>44493</v>
      </c>
      <c r="D400" s="230">
        <v>2.7083333333333334E-2</v>
      </c>
      <c r="E400" s="230">
        <v>3.1944444444444449E-2</v>
      </c>
      <c r="F400" s="230" t="s">
        <v>518</v>
      </c>
      <c r="G400" s="188" t="s">
        <v>796</v>
      </c>
      <c r="H400" s="188" t="s">
        <v>676</v>
      </c>
      <c r="I400" s="230" t="s">
        <v>519</v>
      </c>
      <c r="J400" s="295">
        <v>15570</v>
      </c>
      <c r="K400" s="295">
        <v>10580</v>
      </c>
      <c r="L400" s="179">
        <f t="shared" si="7"/>
        <v>4990</v>
      </c>
      <c r="M400" s="90"/>
    </row>
    <row r="401" spans="2:13" s="89" customFormat="1" ht="24.95" customHeight="1" x14ac:dyDescent="0.25">
      <c r="B401" s="293" t="s">
        <v>568</v>
      </c>
      <c r="C401" s="294">
        <v>44493</v>
      </c>
      <c r="D401" s="230">
        <v>2.9166666666666664E-2</v>
      </c>
      <c r="E401" s="230">
        <v>3.7499999999999999E-2</v>
      </c>
      <c r="F401" s="297" t="s">
        <v>531</v>
      </c>
      <c r="G401" s="188" t="s">
        <v>796</v>
      </c>
      <c r="H401" s="188" t="s">
        <v>676</v>
      </c>
      <c r="I401" s="230" t="s">
        <v>539</v>
      </c>
      <c r="J401" s="295">
        <v>16280</v>
      </c>
      <c r="K401" s="295">
        <v>11090</v>
      </c>
      <c r="L401" s="179">
        <f t="shared" si="7"/>
        <v>5190</v>
      </c>
      <c r="M401" s="90"/>
    </row>
    <row r="402" spans="2:13" s="89" customFormat="1" ht="24.95" customHeight="1" x14ac:dyDescent="0.25">
      <c r="B402" s="293" t="s">
        <v>569</v>
      </c>
      <c r="C402" s="294">
        <v>44493</v>
      </c>
      <c r="D402" s="230">
        <v>4.027777777777778E-2</v>
      </c>
      <c r="E402" s="230">
        <v>4.5138888888888888E-2</v>
      </c>
      <c r="F402" s="230" t="s">
        <v>515</v>
      </c>
      <c r="G402" s="188" t="s">
        <v>796</v>
      </c>
      <c r="H402" s="188" t="s">
        <v>676</v>
      </c>
      <c r="I402" s="230" t="s">
        <v>516</v>
      </c>
      <c r="J402" s="295">
        <v>14370</v>
      </c>
      <c r="K402" s="295">
        <v>10950</v>
      </c>
      <c r="L402" s="179">
        <f t="shared" si="7"/>
        <v>3420</v>
      </c>
      <c r="M402" s="90"/>
    </row>
    <row r="403" spans="2:13" s="89" customFormat="1" ht="24.95" customHeight="1" x14ac:dyDescent="0.25">
      <c r="B403" s="293" t="s">
        <v>570</v>
      </c>
      <c r="C403" s="294">
        <v>44493</v>
      </c>
      <c r="D403" s="230">
        <v>0.63263888888888886</v>
      </c>
      <c r="E403" s="230">
        <v>0.64027777777777783</v>
      </c>
      <c r="F403" s="230" t="s">
        <v>515</v>
      </c>
      <c r="G403" s="188" t="s">
        <v>796</v>
      </c>
      <c r="H403" s="188" t="s">
        <v>676</v>
      </c>
      <c r="I403" s="230" t="s">
        <v>535</v>
      </c>
      <c r="J403" s="295">
        <v>20410</v>
      </c>
      <c r="K403" s="295">
        <v>10580</v>
      </c>
      <c r="L403" s="179">
        <f t="shared" si="7"/>
        <v>9830</v>
      </c>
      <c r="M403" s="90"/>
    </row>
    <row r="404" spans="2:13" s="89" customFormat="1" ht="24.95" customHeight="1" x14ac:dyDescent="0.25">
      <c r="B404" s="293" t="s">
        <v>571</v>
      </c>
      <c r="C404" s="294">
        <v>44494</v>
      </c>
      <c r="D404" s="230">
        <v>0.35555555555555557</v>
      </c>
      <c r="E404" s="230">
        <v>0.36458333333333331</v>
      </c>
      <c r="F404" s="297" t="s">
        <v>515</v>
      </c>
      <c r="G404" s="188" t="s">
        <v>796</v>
      </c>
      <c r="H404" s="188" t="s">
        <v>676</v>
      </c>
      <c r="I404" s="230" t="s">
        <v>524</v>
      </c>
      <c r="J404" s="295">
        <v>16340</v>
      </c>
      <c r="K404" s="295">
        <v>10900</v>
      </c>
      <c r="L404" s="179">
        <f t="shared" si="7"/>
        <v>5440</v>
      </c>
      <c r="M404" s="90"/>
    </row>
    <row r="405" spans="2:13" s="89" customFormat="1" ht="24.95" customHeight="1" x14ac:dyDescent="0.25">
      <c r="B405" s="293" t="s">
        <v>572</v>
      </c>
      <c r="C405" s="294">
        <v>44494</v>
      </c>
      <c r="D405" s="230">
        <v>0.45902777777777781</v>
      </c>
      <c r="E405" s="230">
        <v>0.46527777777777773</v>
      </c>
      <c r="F405" s="230" t="s">
        <v>521</v>
      </c>
      <c r="G405" s="188" t="s">
        <v>796</v>
      </c>
      <c r="H405" s="188" t="s">
        <v>676</v>
      </c>
      <c r="I405" s="230" t="s">
        <v>522</v>
      </c>
      <c r="J405" s="295">
        <v>10150</v>
      </c>
      <c r="K405" s="295">
        <v>7740</v>
      </c>
      <c r="L405" s="179">
        <f t="shared" si="7"/>
        <v>2410</v>
      </c>
      <c r="M405" s="90"/>
    </row>
    <row r="406" spans="2:13" s="89" customFormat="1" ht="24.95" customHeight="1" x14ac:dyDescent="0.25">
      <c r="B406" s="293" t="s">
        <v>573</v>
      </c>
      <c r="C406" s="294">
        <v>44494</v>
      </c>
      <c r="D406" s="230">
        <v>0.47847222222222219</v>
      </c>
      <c r="E406" s="230">
        <v>0.48333333333333334</v>
      </c>
      <c r="F406" s="297" t="s">
        <v>531</v>
      </c>
      <c r="G406" s="188" t="s">
        <v>796</v>
      </c>
      <c r="H406" s="188" t="s">
        <v>676</v>
      </c>
      <c r="I406" s="230" t="s">
        <v>527</v>
      </c>
      <c r="J406" s="295">
        <v>15280</v>
      </c>
      <c r="K406" s="295">
        <v>11120</v>
      </c>
      <c r="L406" s="179">
        <f t="shared" si="7"/>
        <v>4160</v>
      </c>
      <c r="M406" s="90"/>
    </row>
    <row r="407" spans="2:13" s="89" customFormat="1" ht="24.95" customHeight="1" x14ac:dyDescent="0.25">
      <c r="B407" s="293" t="s">
        <v>574</v>
      </c>
      <c r="C407" s="294">
        <v>44494</v>
      </c>
      <c r="D407" s="230">
        <v>0.53125</v>
      </c>
      <c r="E407" s="230">
        <v>0.53749999999999998</v>
      </c>
      <c r="F407" s="297" t="s">
        <v>526</v>
      </c>
      <c r="G407" s="188" t="s">
        <v>796</v>
      </c>
      <c r="H407" s="188" t="s">
        <v>676</v>
      </c>
      <c r="I407" s="230" t="s">
        <v>535</v>
      </c>
      <c r="J407" s="295">
        <v>19800</v>
      </c>
      <c r="K407" s="295">
        <v>10730</v>
      </c>
      <c r="L407" s="179">
        <f t="shared" si="7"/>
        <v>9070</v>
      </c>
      <c r="M407" s="90"/>
    </row>
    <row r="408" spans="2:13" s="89" customFormat="1" ht="24.95" customHeight="1" x14ac:dyDescent="0.25">
      <c r="B408" s="293" t="s">
        <v>575</v>
      </c>
      <c r="C408" s="294">
        <v>44494</v>
      </c>
      <c r="D408" s="230">
        <v>0.53263888888888888</v>
      </c>
      <c r="E408" s="230">
        <v>0.54027777777777775</v>
      </c>
      <c r="F408" s="297" t="s">
        <v>515</v>
      </c>
      <c r="G408" s="188" t="s">
        <v>796</v>
      </c>
      <c r="H408" s="188" t="s">
        <v>676</v>
      </c>
      <c r="I408" s="230" t="s">
        <v>524</v>
      </c>
      <c r="J408" s="295">
        <v>20450</v>
      </c>
      <c r="K408" s="295">
        <v>10740</v>
      </c>
      <c r="L408" s="179">
        <f t="shared" si="7"/>
        <v>9710</v>
      </c>
      <c r="M408" s="90"/>
    </row>
    <row r="409" spans="2:13" s="89" customFormat="1" ht="24.95" customHeight="1" x14ac:dyDescent="0.25">
      <c r="B409" s="293" t="s">
        <v>576</v>
      </c>
      <c r="C409" s="294">
        <v>44494</v>
      </c>
      <c r="D409" s="230">
        <v>0.60972222222222217</v>
      </c>
      <c r="E409" s="230">
        <v>0.61597222222222225</v>
      </c>
      <c r="F409" s="230" t="s">
        <v>521</v>
      </c>
      <c r="G409" s="188" t="s">
        <v>796</v>
      </c>
      <c r="H409" s="188" t="s">
        <v>676</v>
      </c>
      <c r="I409" s="230" t="s">
        <v>522</v>
      </c>
      <c r="J409" s="295">
        <v>10150</v>
      </c>
      <c r="K409" s="295">
        <v>7480</v>
      </c>
      <c r="L409" s="179">
        <f t="shared" si="7"/>
        <v>2670</v>
      </c>
      <c r="M409" s="90"/>
    </row>
    <row r="410" spans="2:13" s="89" customFormat="1" ht="24.95" customHeight="1" x14ac:dyDescent="0.25">
      <c r="B410" s="293" t="s">
        <v>577</v>
      </c>
      <c r="C410" s="294">
        <v>44494</v>
      </c>
      <c r="D410" s="230">
        <v>0.6118055555555556</v>
      </c>
      <c r="E410" s="230">
        <v>0.61736111111111114</v>
      </c>
      <c r="F410" s="297" t="s">
        <v>518</v>
      </c>
      <c r="G410" s="188" t="s">
        <v>796</v>
      </c>
      <c r="H410" s="188" t="s">
        <v>676</v>
      </c>
      <c r="I410" s="230" t="s">
        <v>529</v>
      </c>
      <c r="J410" s="295">
        <v>15790</v>
      </c>
      <c r="K410" s="295">
        <v>10760</v>
      </c>
      <c r="L410" s="179">
        <f t="shared" si="7"/>
        <v>5030</v>
      </c>
      <c r="M410" s="90"/>
    </row>
    <row r="411" spans="2:13" s="89" customFormat="1" ht="24.95" customHeight="1" x14ac:dyDescent="0.25">
      <c r="B411" s="293" t="s">
        <v>578</v>
      </c>
      <c r="C411" s="294">
        <v>44494</v>
      </c>
      <c r="D411" s="230">
        <v>0.63263888888888886</v>
      </c>
      <c r="E411" s="230">
        <v>0.63888888888888895</v>
      </c>
      <c r="F411" s="297" t="s">
        <v>515</v>
      </c>
      <c r="G411" s="188" t="s">
        <v>796</v>
      </c>
      <c r="H411" s="188" t="s">
        <v>676</v>
      </c>
      <c r="I411" s="230" t="s">
        <v>524</v>
      </c>
      <c r="J411" s="295">
        <v>14050</v>
      </c>
      <c r="K411" s="295">
        <v>10670</v>
      </c>
      <c r="L411" s="179">
        <f t="shared" si="7"/>
        <v>3380</v>
      </c>
      <c r="M411" s="90"/>
    </row>
    <row r="412" spans="2:13" s="89" customFormat="1" ht="24.95" customHeight="1" x14ac:dyDescent="0.25">
      <c r="B412" s="293" t="s">
        <v>579</v>
      </c>
      <c r="C412" s="294">
        <v>44494</v>
      </c>
      <c r="D412" s="230">
        <v>0.71250000000000002</v>
      </c>
      <c r="E412" s="230">
        <v>0.71736111111111101</v>
      </c>
      <c r="F412" s="230" t="s">
        <v>518</v>
      </c>
      <c r="G412" s="188" t="s">
        <v>796</v>
      </c>
      <c r="H412" s="188" t="s">
        <v>676</v>
      </c>
      <c r="I412" s="230" t="s">
        <v>529</v>
      </c>
      <c r="J412" s="295">
        <v>13370</v>
      </c>
      <c r="K412" s="295">
        <v>10570</v>
      </c>
      <c r="L412" s="179">
        <f t="shared" si="7"/>
        <v>2800</v>
      </c>
      <c r="M412" s="90"/>
    </row>
    <row r="413" spans="2:13" s="89" customFormat="1" ht="24.95" customHeight="1" x14ac:dyDescent="0.25">
      <c r="B413" s="293" t="s">
        <v>580</v>
      </c>
      <c r="C413" s="294">
        <v>44494</v>
      </c>
      <c r="D413" s="230">
        <v>0.71319444444444446</v>
      </c>
      <c r="E413" s="230">
        <v>0.71805555555555556</v>
      </c>
      <c r="F413" s="297" t="s">
        <v>526</v>
      </c>
      <c r="G413" s="188" t="s">
        <v>796</v>
      </c>
      <c r="H413" s="188" t="s">
        <v>676</v>
      </c>
      <c r="I413" s="230" t="s">
        <v>535</v>
      </c>
      <c r="J413" s="295">
        <v>15520</v>
      </c>
      <c r="K413" s="295">
        <v>10700</v>
      </c>
      <c r="L413" s="179">
        <f t="shared" si="7"/>
        <v>4820</v>
      </c>
      <c r="M413" s="90"/>
    </row>
    <row r="414" spans="2:13" s="89" customFormat="1" ht="24.95" customHeight="1" x14ac:dyDescent="0.25">
      <c r="B414" s="293" t="s">
        <v>581</v>
      </c>
      <c r="C414" s="294">
        <v>44494</v>
      </c>
      <c r="D414" s="230">
        <v>0.72361111111111109</v>
      </c>
      <c r="E414" s="230">
        <v>0.73055555555555562</v>
      </c>
      <c r="F414" s="297" t="s">
        <v>531</v>
      </c>
      <c r="G414" s="188" t="s">
        <v>796</v>
      </c>
      <c r="H414" s="188" t="s">
        <v>676</v>
      </c>
      <c r="I414" s="230" t="s">
        <v>527</v>
      </c>
      <c r="J414" s="295">
        <v>16810</v>
      </c>
      <c r="K414" s="295">
        <v>11080</v>
      </c>
      <c r="L414" s="179">
        <f t="shared" si="7"/>
        <v>5730</v>
      </c>
      <c r="M414" s="90"/>
    </row>
    <row r="415" spans="2:13" s="89" customFormat="1" ht="24.95" customHeight="1" x14ac:dyDescent="0.25">
      <c r="B415" s="293" t="s">
        <v>582</v>
      </c>
      <c r="C415" s="294">
        <v>44494</v>
      </c>
      <c r="D415" s="230">
        <v>0.92222222222222217</v>
      </c>
      <c r="E415" s="230">
        <v>0.9277777777777777</v>
      </c>
      <c r="F415" s="297" t="s">
        <v>518</v>
      </c>
      <c r="G415" s="188" t="s">
        <v>796</v>
      </c>
      <c r="H415" s="188" t="s">
        <v>676</v>
      </c>
      <c r="I415" s="230" t="s">
        <v>519</v>
      </c>
      <c r="J415" s="295">
        <v>20650</v>
      </c>
      <c r="K415" s="295">
        <v>10810</v>
      </c>
      <c r="L415" s="179">
        <f t="shared" si="7"/>
        <v>9840</v>
      </c>
      <c r="M415" s="90"/>
    </row>
    <row r="416" spans="2:13" s="89" customFormat="1" ht="24.95" customHeight="1" x14ac:dyDescent="0.25">
      <c r="B416" s="293" t="s">
        <v>583</v>
      </c>
      <c r="C416" s="294">
        <v>44494</v>
      </c>
      <c r="D416" s="230">
        <v>0.93402777777777779</v>
      </c>
      <c r="E416" s="230">
        <v>0.94027777777777777</v>
      </c>
      <c r="F416" s="230" t="s">
        <v>526</v>
      </c>
      <c r="G416" s="188" t="s">
        <v>796</v>
      </c>
      <c r="H416" s="188" t="s">
        <v>676</v>
      </c>
      <c r="I416" s="230" t="s">
        <v>539</v>
      </c>
      <c r="J416" s="295">
        <v>19220</v>
      </c>
      <c r="K416" s="295">
        <v>10820</v>
      </c>
      <c r="L416" s="179">
        <f t="shared" si="7"/>
        <v>8400</v>
      </c>
      <c r="M416" s="90"/>
    </row>
    <row r="417" spans="2:13" s="89" customFormat="1" ht="24.95" customHeight="1" x14ac:dyDescent="0.25">
      <c r="B417" s="293" t="s">
        <v>584</v>
      </c>
      <c r="C417" s="294">
        <v>44494</v>
      </c>
      <c r="D417" s="230">
        <v>0.96319444444444446</v>
      </c>
      <c r="E417" s="230">
        <v>0.97083333333333333</v>
      </c>
      <c r="F417" s="297" t="s">
        <v>515</v>
      </c>
      <c r="G417" s="188" t="s">
        <v>796</v>
      </c>
      <c r="H417" s="188" t="s">
        <v>676</v>
      </c>
      <c r="I417" s="230" t="s">
        <v>516</v>
      </c>
      <c r="J417" s="295">
        <v>21390</v>
      </c>
      <c r="K417" s="295">
        <v>10720</v>
      </c>
      <c r="L417" s="179">
        <f t="shared" si="7"/>
        <v>10670</v>
      </c>
      <c r="M417" s="90"/>
    </row>
    <row r="418" spans="2:13" s="89" customFormat="1" ht="24.95" customHeight="1" x14ac:dyDescent="0.25">
      <c r="B418" s="293" t="s">
        <v>585</v>
      </c>
      <c r="C418" s="294">
        <v>44495</v>
      </c>
      <c r="D418" s="230">
        <v>5.8333333333333327E-2</v>
      </c>
      <c r="E418" s="230">
        <v>6.5277777777777782E-2</v>
      </c>
      <c r="F418" s="230" t="s">
        <v>518</v>
      </c>
      <c r="G418" s="188" t="s">
        <v>796</v>
      </c>
      <c r="H418" s="188" t="s">
        <v>676</v>
      </c>
      <c r="I418" s="230" t="s">
        <v>519</v>
      </c>
      <c r="J418" s="295">
        <v>17370</v>
      </c>
      <c r="K418" s="295">
        <v>10800</v>
      </c>
      <c r="L418" s="179">
        <f t="shared" si="7"/>
        <v>6570</v>
      </c>
      <c r="M418" s="90"/>
    </row>
    <row r="419" spans="2:13" s="89" customFormat="1" ht="24.95" customHeight="1" x14ac:dyDescent="0.25">
      <c r="B419" s="293" t="s">
        <v>586</v>
      </c>
      <c r="C419" s="294">
        <v>44495</v>
      </c>
      <c r="D419" s="230">
        <v>7.8472222222222221E-2</v>
      </c>
      <c r="E419" s="230">
        <v>8.4027777777777771E-2</v>
      </c>
      <c r="F419" s="230" t="s">
        <v>526</v>
      </c>
      <c r="G419" s="188" t="s">
        <v>796</v>
      </c>
      <c r="H419" s="188" t="s">
        <v>676</v>
      </c>
      <c r="I419" s="230" t="s">
        <v>539</v>
      </c>
      <c r="J419" s="295">
        <v>17010</v>
      </c>
      <c r="K419" s="295">
        <v>10910</v>
      </c>
      <c r="L419" s="179">
        <f t="shared" si="7"/>
        <v>6100</v>
      </c>
      <c r="M419" s="90"/>
    </row>
    <row r="420" spans="2:13" s="89" customFormat="1" ht="24.95" customHeight="1" x14ac:dyDescent="0.25">
      <c r="B420" s="293" t="s">
        <v>587</v>
      </c>
      <c r="C420" s="294">
        <v>44495</v>
      </c>
      <c r="D420" s="230">
        <v>9.0972222222222218E-2</v>
      </c>
      <c r="E420" s="230">
        <v>9.4444444444444442E-2</v>
      </c>
      <c r="F420" s="230" t="s">
        <v>518</v>
      </c>
      <c r="G420" s="188" t="s">
        <v>796</v>
      </c>
      <c r="H420" s="188" t="s">
        <v>676</v>
      </c>
      <c r="I420" s="230" t="s">
        <v>519</v>
      </c>
      <c r="J420" s="295">
        <v>13490</v>
      </c>
      <c r="K420" s="295">
        <v>10800</v>
      </c>
      <c r="L420" s="179">
        <f t="shared" si="7"/>
        <v>2690</v>
      </c>
      <c r="M420" s="90"/>
    </row>
    <row r="421" spans="2:13" s="89" customFormat="1" ht="24.95" customHeight="1" x14ac:dyDescent="0.25">
      <c r="B421" s="293" t="s">
        <v>588</v>
      </c>
      <c r="C421" s="294">
        <v>44495</v>
      </c>
      <c r="D421" s="230">
        <v>0.3347222222222222</v>
      </c>
      <c r="E421" s="230">
        <v>0.34583333333333338</v>
      </c>
      <c r="F421" s="297" t="s">
        <v>515</v>
      </c>
      <c r="G421" s="188" t="s">
        <v>796</v>
      </c>
      <c r="H421" s="188" t="s">
        <v>676</v>
      </c>
      <c r="I421" s="230" t="s">
        <v>524</v>
      </c>
      <c r="J421" s="295">
        <v>13780</v>
      </c>
      <c r="K421" s="295">
        <v>11010</v>
      </c>
      <c r="L421" s="179">
        <f t="shared" si="7"/>
        <v>2770</v>
      </c>
      <c r="M421" s="90"/>
    </row>
    <row r="422" spans="2:13" s="89" customFormat="1" ht="24.95" customHeight="1" x14ac:dyDescent="0.25">
      <c r="B422" s="293" t="s">
        <v>589</v>
      </c>
      <c r="C422" s="294">
        <v>44495</v>
      </c>
      <c r="D422" s="230">
        <v>0.42083333333333334</v>
      </c>
      <c r="E422" s="230">
        <v>0.42708333333333331</v>
      </c>
      <c r="F422" s="230" t="s">
        <v>521</v>
      </c>
      <c r="G422" s="188" t="s">
        <v>796</v>
      </c>
      <c r="H422" s="188" t="s">
        <v>676</v>
      </c>
      <c r="I422" s="230" t="s">
        <v>522</v>
      </c>
      <c r="J422" s="295">
        <v>9250</v>
      </c>
      <c r="K422" s="295">
        <v>7580</v>
      </c>
      <c r="L422" s="179">
        <f t="shared" si="7"/>
        <v>1670</v>
      </c>
      <c r="M422" s="90"/>
    </row>
    <row r="423" spans="2:13" s="89" customFormat="1" ht="24.95" customHeight="1" x14ac:dyDescent="0.25">
      <c r="B423" s="293" t="s">
        <v>590</v>
      </c>
      <c r="C423" s="294">
        <v>44495</v>
      </c>
      <c r="D423" s="230">
        <v>0.4861111111111111</v>
      </c>
      <c r="E423" s="230">
        <v>0.49374999999999997</v>
      </c>
      <c r="F423" s="297" t="s">
        <v>531</v>
      </c>
      <c r="G423" s="188" t="s">
        <v>796</v>
      </c>
      <c r="H423" s="188" t="s">
        <v>676</v>
      </c>
      <c r="I423" s="230" t="s">
        <v>529</v>
      </c>
      <c r="J423" s="295">
        <v>17090</v>
      </c>
      <c r="K423" s="295">
        <v>10990</v>
      </c>
      <c r="L423" s="179">
        <f t="shared" si="7"/>
        <v>6100</v>
      </c>
      <c r="M423" s="90"/>
    </row>
    <row r="424" spans="2:13" s="89" customFormat="1" ht="24.95" customHeight="1" x14ac:dyDescent="0.25">
      <c r="B424" s="293" t="s">
        <v>591</v>
      </c>
      <c r="C424" s="294">
        <v>44495</v>
      </c>
      <c r="D424" s="230">
        <v>0.49791666666666662</v>
      </c>
      <c r="E424" s="230">
        <v>0.50069444444444444</v>
      </c>
      <c r="F424" s="230" t="s">
        <v>521</v>
      </c>
      <c r="G424" s="188" t="s">
        <v>796</v>
      </c>
      <c r="H424" s="188" t="s">
        <v>676</v>
      </c>
      <c r="I424" s="230" t="s">
        <v>522</v>
      </c>
      <c r="J424" s="295">
        <v>8560</v>
      </c>
      <c r="K424" s="295">
        <v>7400</v>
      </c>
      <c r="L424" s="179">
        <f t="shared" si="7"/>
        <v>1160</v>
      </c>
      <c r="M424" s="90"/>
    </row>
    <row r="425" spans="2:13" s="89" customFormat="1" ht="24.95" customHeight="1" x14ac:dyDescent="0.25">
      <c r="B425" s="293" t="s">
        <v>592</v>
      </c>
      <c r="C425" s="294">
        <v>44495</v>
      </c>
      <c r="D425" s="230">
        <v>0.51180555555555551</v>
      </c>
      <c r="E425" s="230">
        <v>0.5180555555555556</v>
      </c>
      <c r="F425" s="297" t="s">
        <v>518</v>
      </c>
      <c r="G425" s="188" t="s">
        <v>796</v>
      </c>
      <c r="H425" s="188" t="s">
        <v>676</v>
      </c>
      <c r="I425" s="230" t="s">
        <v>532</v>
      </c>
      <c r="J425" s="295">
        <v>18340</v>
      </c>
      <c r="K425" s="295">
        <v>10690</v>
      </c>
      <c r="L425" s="179">
        <f t="shared" si="7"/>
        <v>7650</v>
      </c>
      <c r="M425" s="90"/>
    </row>
    <row r="426" spans="2:13" s="89" customFormat="1" ht="24.95" customHeight="1" x14ac:dyDescent="0.25">
      <c r="B426" s="293" t="s">
        <v>593</v>
      </c>
      <c r="C426" s="294">
        <v>44495</v>
      </c>
      <c r="D426" s="230">
        <v>0.5493055555555556</v>
      </c>
      <c r="E426" s="230">
        <v>0.55555555555555558</v>
      </c>
      <c r="F426" s="230" t="s">
        <v>515</v>
      </c>
      <c r="G426" s="188" t="s">
        <v>796</v>
      </c>
      <c r="H426" s="188" t="s">
        <v>676</v>
      </c>
      <c r="I426" s="230" t="s">
        <v>524</v>
      </c>
      <c r="J426" s="295">
        <v>20850</v>
      </c>
      <c r="K426" s="295">
        <v>10840</v>
      </c>
      <c r="L426" s="179">
        <f t="shared" si="7"/>
        <v>10010</v>
      </c>
      <c r="M426" s="90"/>
    </row>
    <row r="427" spans="2:13" s="89" customFormat="1" ht="24.95" customHeight="1" x14ac:dyDescent="0.25">
      <c r="B427" s="293" t="s">
        <v>594</v>
      </c>
      <c r="C427" s="294">
        <v>44495</v>
      </c>
      <c r="D427" s="230">
        <v>0.60277777777777775</v>
      </c>
      <c r="E427" s="230">
        <v>0.60833333333333328</v>
      </c>
      <c r="F427" s="297" t="s">
        <v>526</v>
      </c>
      <c r="G427" s="188" t="s">
        <v>796</v>
      </c>
      <c r="H427" s="188" t="s">
        <v>676</v>
      </c>
      <c r="I427" s="230" t="s">
        <v>535</v>
      </c>
      <c r="J427" s="295">
        <v>19110</v>
      </c>
      <c r="K427" s="295">
        <v>10690</v>
      </c>
      <c r="L427" s="179">
        <f t="shared" si="7"/>
        <v>8420</v>
      </c>
      <c r="M427" s="90"/>
    </row>
    <row r="428" spans="2:13" s="89" customFormat="1" ht="24.95" customHeight="1" x14ac:dyDescent="0.25">
      <c r="B428" s="293" t="s">
        <v>595</v>
      </c>
      <c r="C428" s="294">
        <v>44495</v>
      </c>
      <c r="D428" s="230">
        <v>0.64652777777777781</v>
      </c>
      <c r="E428" s="230">
        <v>0.64513888888888882</v>
      </c>
      <c r="F428" s="230" t="s">
        <v>531</v>
      </c>
      <c r="G428" s="188" t="s">
        <v>796</v>
      </c>
      <c r="H428" s="188" t="s">
        <v>676</v>
      </c>
      <c r="I428" s="230" t="s">
        <v>529</v>
      </c>
      <c r="J428" s="295">
        <v>14100</v>
      </c>
      <c r="K428" s="295">
        <v>11160</v>
      </c>
      <c r="L428" s="179">
        <f t="shared" si="7"/>
        <v>2940</v>
      </c>
      <c r="M428" s="90"/>
    </row>
    <row r="429" spans="2:13" s="89" customFormat="1" ht="24.95" customHeight="1" x14ac:dyDescent="0.25">
      <c r="B429" s="293" t="s">
        <v>596</v>
      </c>
      <c r="C429" s="294">
        <v>44495</v>
      </c>
      <c r="D429" s="230">
        <v>0.66666666666666663</v>
      </c>
      <c r="E429" s="230">
        <v>0.67222222222222217</v>
      </c>
      <c r="F429" s="230" t="s">
        <v>515</v>
      </c>
      <c r="G429" s="188" t="s">
        <v>796</v>
      </c>
      <c r="H429" s="188" t="s">
        <v>676</v>
      </c>
      <c r="I429" s="230" t="s">
        <v>524</v>
      </c>
      <c r="J429" s="295">
        <v>14900</v>
      </c>
      <c r="K429" s="295">
        <v>10810</v>
      </c>
      <c r="L429" s="179">
        <f t="shared" si="7"/>
        <v>4090</v>
      </c>
      <c r="M429" s="90"/>
    </row>
    <row r="430" spans="2:13" s="89" customFormat="1" ht="24.95" customHeight="1" x14ac:dyDescent="0.25">
      <c r="B430" s="293" t="s">
        <v>597</v>
      </c>
      <c r="C430" s="294">
        <v>44495</v>
      </c>
      <c r="D430" s="230">
        <v>0.72083333333333333</v>
      </c>
      <c r="E430" s="230">
        <v>0.72569444444444453</v>
      </c>
      <c r="F430" s="297" t="s">
        <v>518</v>
      </c>
      <c r="G430" s="188" t="s">
        <v>796</v>
      </c>
      <c r="H430" s="188" t="s">
        <v>676</v>
      </c>
      <c r="I430" s="230" t="s">
        <v>532</v>
      </c>
      <c r="J430" s="295">
        <v>16930</v>
      </c>
      <c r="K430" s="295">
        <v>10670</v>
      </c>
      <c r="L430" s="179">
        <f t="shared" si="7"/>
        <v>6260</v>
      </c>
      <c r="M430" s="90"/>
    </row>
    <row r="431" spans="2:13" s="89" customFormat="1" ht="24.95" customHeight="1" x14ac:dyDescent="0.25">
      <c r="B431" s="293" t="s">
        <v>598</v>
      </c>
      <c r="C431" s="294">
        <v>44495</v>
      </c>
      <c r="D431" s="230">
        <v>0.90625</v>
      </c>
      <c r="E431" s="230">
        <v>0.91249999999999998</v>
      </c>
      <c r="F431" s="230" t="s">
        <v>518</v>
      </c>
      <c r="G431" s="188" t="s">
        <v>796</v>
      </c>
      <c r="H431" s="188" t="s">
        <v>676</v>
      </c>
      <c r="I431" s="230" t="s">
        <v>519</v>
      </c>
      <c r="J431" s="295">
        <v>19270</v>
      </c>
      <c r="K431" s="295">
        <v>10720</v>
      </c>
      <c r="L431" s="179">
        <f t="shared" si="7"/>
        <v>8550</v>
      </c>
      <c r="M431" s="90"/>
    </row>
    <row r="432" spans="2:13" s="89" customFormat="1" ht="24.95" customHeight="1" x14ac:dyDescent="0.25">
      <c r="B432" s="293" t="s">
        <v>599</v>
      </c>
      <c r="C432" s="294">
        <v>44495</v>
      </c>
      <c r="D432" s="230">
        <v>0.97638888888888886</v>
      </c>
      <c r="E432" s="230">
        <v>0.9868055555555556</v>
      </c>
      <c r="F432" s="230" t="s">
        <v>526</v>
      </c>
      <c r="G432" s="188" t="s">
        <v>796</v>
      </c>
      <c r="H432" s="188" t="s">
        <v>676</v>
      </c>
      <c r="I432" s="230" t="s">
        <v>539</v>
      </c>
      <c r="J432" s="295">
        <v>21510</v>
      </c>
      <c r="K432" s="295">
        <v>10610</v>
      </c>
      <c r="L432" s="179">
        <f t="shared" si="7"/>
        <v>10900</v>
      </c>
      <c r="M432" s="90"/>
    </row>
    <row r="433" spans="2:13" s="89" customFormat="1" ht="24.95" customHeight="1" x14ac:dyDescent="0.25">
      <c r="B433" s="293" t="s">
        <v>600</v>
      </c>
      <c r="C433" s="294">
        <v>44495</v>
      </c>
      <c r="D433" s="230">
        <v>0.98402777777777783</v>
      </c>
      <c r="E433" s="230">
        <v>0.9916666666666667</v>
      </c>
      <c r="F433" s="230" t="s">
        <v>515</v>
      </c>
      <c r="G433" s="188" t="s">
        <v>796</v>
      </c>
      <c r="H433" s="188" t="s">
        <v>676</v>
      </c>
      <c r="I433" s="230" t="s">
        <v>516</v>
      </c>
      <c r="J433" s="295">
        <v>20590</v>
      </c>
      <c r="K433" s="295">
        <v>10780</v>
      </c>
      <c r="L433" s="179">
        <f t="shared" si="7"/>
        <v>9810</v>
      </c>
      <c r="M433" s="90"/>
    </row>
    <row r="434" spans="2:13" s="89" customFormat="1" ht="24.95" customHeight="1" x14ac:dyDescent="0.25">
      <c r="B434" s="293" t="s">
        <v>601</v>
      </c>
      <c r="C434" s="294">
        <v>44496</v>
      </c>
      <c r="D434" s="230">
        <v>3.7499999999999999E-2</v>
      </c>
      <c r="E434" s="230">
        <v>4.3055555555555562E-2</v>
      </c>
      <c r="F434" s="297" t="s">
        <v>518</v>
      </c>
      <c r="G434" s="188" t="s">
        <v>796</v>
      </c>
      <c r="H434" s="188" t="s">
        <v>676</v>
      </c>
      <c r="I434" s="230" t="s">
        <v>519</v>
      </c>
      <c r="J434" s="295">
        <v>16590</v>
      </c>
      <c r="K434" s="295">
        <v>10590</v>
      </c>
      <c r="L434" s="179">
        <f t="shared" si="7"/>
        <v>6000</v>
      </c>
      <c r="M434" s="90"/>
    </row>
    <row r="435" spans="2:13" s="89" customFormat="1" ht="24.95" customHeight="1" x14ac:dyDescent="0.25">
      <c r="B435" s="293" t="s">
        <v>602</v>
      </c>
      <c r="C435" s="294">
        <v>44496</v>
      </c>
      <c r="D435" s="230">
        <v>0.4993055555555555</v>
      </c>
      <c r="E435" s="230">
        <v>0.50902777777777775</v>
      </c>
      <c r="F435" s="230" t="s">
        <v>531</v>
      </c>
      <c r="G435" s="188" t="s">
        <v>796</v>
      </c>
      <c r="H435" s="188" t="s">
        <v>676</v>
      </c>
      <c r="I435" s="230" t="s">
        <v>527</v>
      </c>
      <c r="J435" s="295">
        <v>15930</v>
      </c>
      <c r="K435" s="295">
        <v>10900</v>
      </c>
      <c r="L435" s="179">
        <f t="shared" si="7"/>
        <v>5030</v>
      </c>
      <c r="M435" s="90"/>
    </row>
    <row r="436" spans="2:13" s="89" customFormat="1" ht="24.95" customHeight="1" x14ac:dyDescent="0.25">
      <c r="B436" s="293" t="s">
        <v>603</v>
      </c>
      <c r="C436" s="294">
        <v>44496</v>
      </c>
      <c r="D436" s="191">
        <v>0.52847222222222223</v>
      </c>
      <c r="E436" s="230">
        <v>0.53333333333333333</v>
      </c>
      <c r="F436" s="297" t="s">
        <v>518</v>
      </c>
      <c r="G436" s="188" t="s">
        <v>796</v>
      </c>
      <c r="H436" s="188" t="s">
        <v>676</v>
      </c>
      <c r="I436" s="230" t="s">
        <v>532</v>
      </c>
      <c r="J436" s="295">
        <v>17250</v>
      </c>
      <c r="K436" s="295">
        <v>10560</v>
      </c>
      <c r="L436" s="179">
        <f t="shared" si="7"/>
        <v>6690</v>
      </c>
      <c r="M436" s="90"/>
    </row>
    <row r="437" spans="2:13" s="89" customFormat="1" ht="24.95" customHeight="1" x14ac:dyDescent="0.25">
      <c r="B437" s="293" t="s">
        <v>604</v>
      </c>
      <c r="C437" s="294">
        <v>44496</v>
      </c>
      <c r="D437" s="230">
        <v>0.56666666666666665</v>
      </c>
      <c r="E437" s="230">
        <v>0.5756944444444444</v>
      </c>
      <c r="F437" s="297" t="s">
        <v>526</v>
      </c>
      <c r="G437" s="188" t="s">
        <v>796</v>
      </c>
      <c r="H437" s="188" t="s">
        <v>676</v>
      </c>
      <c r="I437" s="230" t="s">
        <v>535</v>
      </c>
      <c r="J437" s="295">
        <v>18200</v>
      </c>
      <c r="K437" s="295">
        <v>10590</v>
      </c>
      <c r="L437" s="179">
        <f t="shared" si="7"/>
        <v>7610</v>
      </c>
      <c r="M437" s="90"/>
    </row>
    <row r="438" spans="2:13" s="89" customFormat="1" ht="24.95" customHeight="1" x14ac:dyDescent="0.25">
      <c r="B438" s="293" t="s">
        <v>605</v>
      </c>
      <c r="C438" s="294">
        <v>44496</v>
      </c>
      <c r="D438" s="230">
        <v>0.69027777777777777</v>
      </c>
      <c r="E438" s="230">
        <v>0.6972222222222223</v>
      </c>
      <c r="F438" s="297" t="s">
        <v>531</v>
      </c>
      <c r="G438" s="188" t="s">
        <v>796</v>
      </c>
      <c r="H438" s="188" t="s">
        <v>676</v>
      </c>
      <c r="I438" s="230" t="s">
        <v>522</v>
      </c>
      <c r="J438" s="295">
        <v>12510</v>
      </c>
      <c r="K438" s="295">
        <v>10870</v>
      </c>
      <c r="L438" s="179">
        <f t="shared" si="7"/>
        <v>1640</v>
      </c>
      <c r="M438" s="90"/>
    </row>
    <row r="439" spans="2:13" s="89" customFormat="1" ht="24.95" customHeight="1" x14ac:dyDescent="0.25">
      <c r="B439" s="293" t="s">
        <v>606</v>
      </c>
      <c r="C439" s="294">
        <v>44496</v>
      </c>
      <c r="D439" s="230">
        <v>0.69652777777777775</v>
      </c>
      <c r="E439" s="230">
        <v>0.7006944444444444</v>
      </c>
      <c r="F439" s="297" t="s">
        <v>526</v>
      </c>
      <c r="G439" s="188" t="s">
        <v>796</v>
      </c>
      <c r="H439" s="188" t="s">
        <v>676</v>
      </c>
      <c r="I439" s="230" t="s">
        <v>524</v>
      </c>
      <c r="J439" s="295">
        <v>15540</v>
      </c>
      <c r="K439" s="295">
        <v>10630</v>
      </c>
      <c r="L439" s="179">
        <f t="shared" si="7"/>
        <v>4910</v>
      </c>
      <c r="M439" s="90"/>
    </row>
    <row r="440" spans="2:13" s="89" customFormat="1" ht="24.95" customHeight="1" x14ac:dyDescent="0.25">
      <c r="B440" s="293" t="s">
        <v>607</v>
      </c>
      <c r="C440" s="294">
        <v>44496</v>
      </c>
      <c r="D440" s="230">
        <v>0.72569444444444453</v>
      </c>
      <c r="E440" s="230">
        <v>0.73055555555555562</v>
      </c>
      <c r="F440" s="297" t="s">
        <v>518</v>
      </c>
      <c r="G440" s="188" t="s">
        <v>796</v>
      </c>
      <c r="H440" s="188" t="s">
        <v>676</v>
      </c>
      <c r="I440" s="230" t="s">
        <v>532</v>
      </c>
      <c r="J440" s="295">
        <v>16160</v>
      </c>
      <c r="K440" s="295">
        <v>10620</v>
      </c>
      <c r="L440" s="179">
        <f t="shared" si="7"/>
        <v>5540</v>
      </c>
      <c r="M440" s="90"/>
    </row>
    <row r="441" spans="2:13" s="89" customFormat="1" ht="24.95" customHeight="1" x14ac:dyDescent="0.25">
      <c r="B441" s="293" t="s">
        <v>608</v>
      </c>
      <c r="C441" s="294">
        <v>44496</v>
      </c>
      <c r="D441" s="230">
        <v>0.77361111111111114</v>
      </c>
      <c r="E441" s="230">
        <v>0.79027777777777775</v>
      </c>
      <c r="F441" s="297" t="s">
        <v>515</v>
      </c>
      <c r="G441" s="188" t="s">
        <v>796</v>
      </c>
      <c r="H441" s="188" t="s">
        <v>676</v>
      </c>
      <c r="I441" s="230" t="s">
        <v>516</v>
      </c>
      <c r="J441" s="295">
        <v>16560</v>
      </c>
      <c r="K441" s="295">
        <v>10970</v>
      </c>
      <c r="L441" s="179">
        <f t="shared" si="7"/>
        <v>5590</v>
      </c>
      <c r="M441" s="90"/>
    </row>
    <row r="442" spans="2:13" s="89" customFormat="1" ht="24.95" customHeight="1" x14ac:dyDescent="0.25">
      <c r="B442" s="293" t="s">
        <v>609</v>
      </c>
      <c r="C442" s="294">
        <v>44496</v>
      </c>
      <c r="D442" s="230">
        <v>0.92986111111111114</v>
      </c>
      <c r="E442" s="230">
        <v>0.93472222222222223</v>
      </c>
      <c r="F442" s="297" t="s">
        <v>518</v>
      </c>
      <c r="G442" s="188" t="s">
        <v>796</v>
      </c>
      <c r="H442" s="188" t="s">
        <v>676</v>
      </c>
      <c r="I442" s="230" t="s">
        <v>519</v>
      </c>
      <c r="J442" s="295">
        <v>19850</v>
      </c>
      <c r="K442" s="295">
        <v>10660</v>
      </c>
      <c r="L442" s="179">
        <f t="shared" si="7"/>
        <v>9190</v>
      </c>
      <c r="M442" s="90"/>
    </row>
    <row r="443" spans="2:13" s="89" customFormat="1" ht="24.95" customHeight="1" x14ac:dyDescent="0.25">
      <c r="B443" s="293" t="s">
        <v>610</v>
      </c>
      <c r="C443" s="294">
        <v>44496</v>
      </c>
      <c r="D443" s="230">
        <v>0.99305555555555547</v>
      </c>
      <c r="E443" s="230">
        <v>0.99791666666666667</v>
      </c>
      <c r="F443" s="297" t="s">
        <v>518</v>
      </c>
      <c r="G443" s="188" t="s">
        <v>796</v>
      </c>
      <c r="H443" s="188" t="s">
        <v>676</v>
      </c>
      <c r="I443" s="230" t="s">
        <v>519</v>
      </c>
      <c r="J443" s="295">
        <v>15270</v>
      </c>
      <c r="K443" s="295">
        <v>10660</v>
      </c>
      <c r="L443" s="179">
        <f t="shared" si="7"/>
        <v>4610</v>
      </c>
      <c r="M443" s="90"/>
    </row>
    <row r="444" spans="2:13" s="89" customFormat="1" ht="24.95" customHeight="1" x14ac:dyDescent="0.25">
      <c r="B444" s="293" t="s">
        <v>611</v>
      </c>
      <c r="C444" s="294">
        <v>44497</v>
      </c>
      <c r="D444" s="230">
        <v>1.3194444444444444E-2</v>
      </c>
      <c r="E444" s="230">
        <v>2.013888888888889E-2</v>
      </c>
      <c r="F444" s="297" t="s">
        <v>515</v>
      </c>
      <c r="G444" s="188" t="s">
        <v>796</v>
      </c>
      <c r="H444" s="188" t="s">
        <v>676</v>
      </c>
      <c r="I444" s="230" t="s">
        <v>516</v>
      </c>
      <c r="J444" s="295">
        <v>20680</v>
      </c>
      <c r="K444" s="295">
        <v>11000</v>
      </c>
      <c r="L444" s="179">
        <f t="shared" si="7"/>
        <v>9680</v>
      </c>
      <c r="M444" s="90"/>
    </row>
    <row r="445" spans="2:13" s="89" customFormat="1" ht="24.95" customHeight="1" x14ac:dyDescent="0.25">
      <c r="B445" s="293" t="s">
        <v>612</v>
      </c>
      <c r="C445" s="294">
        <v>44497</v>
      </c>
      <c r="D445" s="230">
        <v>0.31388888888888888</v>
      </c>
      <c r="E445" s="230">
        <v>0.31875000000000003</v>
      </c>
      <c r="F445" s="297" t="s">
        <v>526</v>
      </c>
      <c r="G445" s="188" t="s">
        <v>796</v>
      </c>
      <c r="H445" s="188" t="s">
        <v>676</v>
      </c>
      <c r="I445" s="230" t="s">
        <v>535</v>
      </c>
      <c r="J445" s="295">
        <v>18800</v>
      </c>
      <c r="K445" s="295">
        <v>10920</v>
      </c>
      <c r="L445" s="179">
        <f t="shared" si="7"/>
        <v>7880</v>
      </c>
      <c r="M445" s="90"/>
    </row>
    <row r="446" spans="2:13" s="89" customFormat="1" ht="24.95" customHeight="1" x14ac:dyDescent="0.25">
      <c r="B446" s="293" t="s">
        <v>613</v>
      </c>
      <c r="C446" s="294">
        <v>44497</v>
      </c>
      <c r="D446" s="230">
        <v>0.50486111111111109</v>
      </c>
      <c r="E446" s="230">
        <v>0.51180555555555551</v>
      </c>
      <c r="F446" s="297" t="s">
        <v>515</v>
      </c>
      <c r="G446" s="188" t="s">
        <v>796</v>
      </c>
      <c r="H446" s="188" t="s">
        <v>676</v>
      </c>
      <c r="I446" s="230" t="s">
        <v>524</v>
      </c>
      <c r="J446" s="295">
        <v>20710</v>
      </c>
      <c r="K446" s="295">
        <v>11010</v>
      </c>
      <c r="L446" s="179">
        <f t="shared" si="7"/>
        <v>9700</v>
      </c>
      <c r="M446" s="90"/>
    </row>
    <row r="447" spans="2:13" s="89" customFormat="1" ht="24.95" customHeight="1" x14ac:dyDescent="0.25">
      <c r="B447" s="293" t="s">
        <v>614</v>
      </c>
      <c r="C447" s="294">
        <v>44497</v>
      </c>
      <c r="D447" s="230">
        <v>0.50555555555555554</v>
      </c>
      <c r="E447" s="230">
        <v>0.51250000000000007</v>
      </c>
      <c r="F447" s="297" t="s">
        <v>521</v>
      </c>
      <c r="G447" s="188" t="s">
        <v>796</v>
      </c>
      <c r="H447" s="188" t="s">
        <v>676</v>
      </c>
      <c r="I447" s="230" t="s">
        <v>522</v>
      </c>
      <c r="J447" s="295">
        <v>10020</v>
      </c>
      <c r="K447" s="295">
        <v>7750</v>
      </c>
      <c r="L447" s="179">
        <f t="shared" si="7"/>
        <v>2270</v>
      </c>
      <c r="M447" s="90"/>
    </row>
    <row r="448" spans="2:13" s="89" customFormat="1" ht="24.95" customHeight="1" x14ac:dyDescent="0.25">
      <c r="B448" s="293" t="s">
        <v>615</v>
      </c>
      <c r="C448" s="294">
        <v>44497</v>
      </c>
      <c r="D448" s="230">
        <v>0.52569444444444446</v>
      </c>
      <c r="E448" s="230">
        <v>0.53541666666666665</v>
      </c>
      <c r="F448" s="297" t="s">
        <v>518</v>
      </c>
      <c r="G448" s="188" t="s">
        <v>796</v>
      </c>
      <c r="H448" s="188" t="s">
        <v>676</v>
      </c>
      <c r="I448" s="230" t="s">
        <v>532</v>
      </c>
      <c r="J448" s="295">
        <v>17820</v>
      </c>
      <c r="K448" s="295">
        <v>10680</v>
      </c>
      <c r="L448" s="179">
        <f t="shared" si="7"/>
        <v>7140</v>
      </c>
      <c r="M448" s="90"/>
    </row>
    <row r="449" spans="2:13" s="89" customFormat="1" ht="24.95" customHeight="1" x14ac:dyDescent="0.25">
      <c r="B449" s="293" t="s">
        <v>616</v>
      </c>
      <c r="C449" s="294">
        <v>44497</v>
      </c>
      <c r="D449" s="230">
        <v>0.58402777777777781</v>
      </c>
      <c r="E449" s="230">
        <v>0.59097222222222223</v>
      </c>
      <c r="F449" s="297" t="s">
        <v>531</v>
      </c>
      <c r="G449" s="188" t="s">
        <v>796</v>
      </c>
      <c r="H449" s="188" t="s">
        <v>676</v>
      </c>
      <c r="I449" s="230" t="s">
        <v>529</v>
      </c>
      <c r="J449" s="295">
        <v>16300</v>
      </c>
      <c r="K449" s="295">
        <v>11030</v>
      </c>
      <c r="L449" s="179">
        <f t="shared" si="7"/>
        <v>5270</v>
      </c>
      <c r="M449" s="90"/>
    </row>
    <row r="450" spans="2:13" s="89" customFormat="1" ht="24.95" customHeight="1" x14ac:dyDescent="0.25">
      <c r="B450" s="293" t="s">
        <v>617</v>
      </c>
      <c r="C450" s="294">
        <v>44497</v>
      </c>
      <c r="D450" s="230">
        <v>0.62916666666666665</v>
      </c>
      <c r="E450" s="230">
        <v>0.63680555555555551</v>
      </c>
      <c r="F450" s="297" t="s">
        <v>521</v>
      </c>
      <c r="G450" s="188" t="s">
        <v>796</v>
      </c>
      <c r="H450" s="188" t="s">
        <v>676</v>
      </c>
      <c r="I450" s="230" t="s">
        <v>522</v>
      </c>
      <c r="J450" s="295">
        <v>8520</v>
      </c>
      <c r="K450" s="295">
        <v>7590</v>
      </c>
      <c r="L450" s="179">
        <f t="shared" si="7"/>
        <v>930</v>
      </c>
      <c r="M450" s="90"/>
    </row>
    <row r="451" spans="2:13" s="89" customFormat="1" ht="24.95" customHeight="1" x14ac:dyDescent="0.25">
      <c r="B451" s="293" t="s">
        <v>618</v>
      </c>
      <c r="C451" s="294">
        <v>44497</v>
      </c>
      <c r="D451" s="230">
        <v>0.64513888888888882</v>
      </c>
      <c r="E451" s="230">
        <v>0.65625</v>
      </c>
      <c r="F451" s="297" t="s">
        <v>526</v>
      </c>
      <c r="G451" s="188" t="s">
        <v>796</v>
      </c>
      <c r="H451" s="188" t="s">
        <v>676</v>
      </c>
      <c r="I451" s="230" t="s">
        <v>535</v>
      </c>
      <c r="J451" s="295">
        <v>17450</v>
      </c>
      <c r="K451" s="295">
        <v>10750</v>
      </c>
      <c r="L451" s="179">
        <f t="shared" si="7"/>
        <v>6700</v>
      </c>
      <c r="M451" s="90"/>
    </row>
    <row r="452" spans="2:13" s="89" customFormat="1" ht="24.95" customHeight="1" x14ac:dyDescent="0.25">
      <c r="B452" s="293" t="s">
        <v>619</v>
      </c>
      <c r="C452" s="294">
        <v>44497</v>
      </c>
      <c r="D452" s="230">
        <v>0.94791666666666663</v>
      </c>
      <c r="E452" s="230">
        <v>0.95347222222222217</v>
      </c>
      <c r="F452" s="297" t="s">
        <v>518</v>
      </c>
      <c r="G452" s="188" t="s">
        <v>796</v>
      </c>
      <c r="H452" s="188" t="s">
        <v>676</v>
      </c>
      <c r="I452" s="230" t="s">
        <v>519</v>
      </c>
      <c r="J452" s="295">
        <v>19580</v>
      </c>
      <c r="K452" s="295">
        <v>10620</v>
      </c>
      <c r="L452" s="179">
        <f t="shared" si="7"/>
        <v>8960</v>
      </c>
      <c r="M452" s="90"/>
    </row>
    <row r="453" spans="2:13" s="89" customFormat="1" ht="24.95" customHeight="1" x14ac:dyDescent="0.25">
      <c r="B453" s="293" t="s">
        <v>620</v>
      </c>
      <c r="C453" s="294">
        <v>44497</v>
      </c>
      <c r="D453" s="230">
        <v>0.96805555555555556</v>
      </c>
      <c r="E453" s="230">
        <v>0.97361111111111109</v>
      </c>
      <c r="F453" s="297" t="s">
        <v>526</v>
      </c>
      <c r="G453" s="188" t="s">
        <v>796</v>
      </c>
      <c r="H453" s="188" t="s">
        <v>676</v>
      </c>
      <c r="I453" s="230" t="s">
        <v>539</v>
      </c>
      <c r="J453" s="295">
        <v>18830</v>
      </c>
      <c r="K453" s="295">
        <v>10630</v>
      </c>
      <c r="L453" s="179">
        <f t="shared" si="7"/>
        <v>8200</v>
      </c>
      <c r="M453" s="90"/>
    </row>
    <row r="454" spans="2:13" s="89" customFormat="1" ht="24.95" customHeight="1" x14ac:dyDescent="0.25">
      <c r="B454" s="293" t="s">
        <v>621</v>
      </c>
      <c r="C454" s="294">
        <v>44497</v>
      </c>
      <c r="D454" s="230">
        <v>0.97916666666666663</v>
      </c>
      <c r="E454" s="230">
        <v>0.99513888888888891</v>
      </c>
      <c r="F454" s="297" t="s">
        <v>515</v>
      </c>
      <c r="G454" s="188" t="s">
        <v>796</v>
      </c>
      <c r="H454" s="188" t="s">
        <v>676</v>
      </c>
      <c r="I454" s="230" t="s">
        <v>516</v>
      </c>
      <c r="J454" s="295">
        <v>20640</v>
      </c>
      <c r="K454" s="295">
        <v>10950</v>
      </c>
      <c r="L454" s="179">
        <f t="shared" si="7"/>
        <v>9690</v>
      </c>
      <c r="M454" s="90"/>
    </row>
    <row r="455" spans="2:13" s="89" customFormat="1" ht="24.95" customHeight="1" x14ac:dyDescent="0.25">
      <c r="B455" s="293" t="s">
        <v>622</v>
      </c>
      <c r="C455" s="294">
        <v>44498</v>
      </c>
      <c r="D455" s="230">
        <v>0.50694444444444442</v>
      </c>
      <c r="E455" s="230">
        <v>0.52500000000000002</v>
      </c>
      <c r="F455" s="297" t="s">
        <v>531</v>
      </c>
      <c r="G455" s="188" t="s">
        <v>796</v>
      </c>
      <c r="H455" s="188" t="s">
        <v>676</v>
      </c>
      <c r="I455" s="230" t="s">
        <v>527</v>
      </c>
      <c r="J455" s="295">
        <v>16230</v>
      </c>
      <c r="K455" s="295">
        <v>11060</v>
      </c>
      <c r="L455" s="179">
        <f t="shared" si="7"/>
        <v>5170</v>
      </c>
      <c r="M455" s="90"/>
    </row>
    <row r="456" spans="2:13" s="89" customFormat="1" ht="24.95" customHeight="1" x14ac:dyDescent="0.25">
      <c r="B456" s="293" t="s">
        <v>623</v>
      </c>
      <c r="C456" s="294">
        <v>44498</v>
      </c>
      <c r="D456" s="230">
        <v>0.52430555555555558</v>
      </c>
      <c r="E456" s="230">
        <v>0.53263888888888888</v>
      </c>
      <c r="F456" s="297" t="s">
        <v>521</v>
      </c>
      <c r="G456" s="188" t="s">
        <v>796</v>
      </c>
      <c r="H456" s="188" t="s">
        <v>676</v>
      </c>
      <c r="I456" s="230" t="s">
        <v>522</v>
      </c>
      <c r="J456" s="295">
        <v>11200</v>
      </c>
      <c r="K456" s="295">
        <v>7510</v>
      </c>
      <c r="L456" s="179">
        <f t="shared" si="7"/>
        <v>3690</v>
      </c>
      <c r="M456" s="90"/>
    </row>
    <row r="457" spans="2:13" s="89" customFormat="1" ht="24.95" customHeight="1" x14ac:dyDescent="0.25">
      <c r="B457" s="293" t="s">
        <v>624</v>
      </c>
      <c r="C457" s="294">
        <v>44498</v>
      </c>
      <c r="D457" s="230">
        <v>0.53541666666666665</v>
      </c>
      <c r="E457" s="230">
        <v>0.54097222222222219</v>
      </c>
      <c r="F457" s="297" t="s">
        <v>515</v>
      </c>
      <c r="G457" s="188" t="s">
        <v>796</v>
      </c>
      <c r="H457" s="188" t="s">
        <v>676</v>
      </c>
      <c r="I457" s="230" t="s">
        <v>529</v>
      </c>
      <c r="J457" s="295">
        <v>22180</v>
      </c>
      <c r="K457" s="295">
        <v>10850</v>
      </c>
      <c r="L457" s="179">
        <f t="shared" si="7"/>
        <v>11330</v>
      </c>
      <c r="M457" s="90"/>
    </row>
    <row r="458" spans="2:13" s="89" customFormat="1" ht="24.95" customHeight="1" x14ac:dyDescent="0.25">
      <c r="B458" s="293" t="s">
        <v>625</v>
      </c>
      <c r="C458" s="294">
        <v>44498</v>
      </c>
      <c r="D458" s="230">
        <v>0.58611111111111114</v>
      </c>
      <c r="E458" s="230">
        <v>0.59236111111111112</v>
      </c>
      <c r="F458" s="297" t="s">
        <v>518</v>
      </c>
      <c r="G458" s="188" t="s">
        <v>796</v>
      </c>
      <c r="H458" s="188" t="s">
        <v>676</v>
      </c>
      <c r="I458" s="230" t="s">
        <v>532</v>
      </c>
      <c r="J458" s="295">
        <v>18230</v>
      </c>
      <c r="K458" s="295">
        <v>10580</v>
      </c>
      <c r="L458" s="179">
        <f t="shared" si="7"/>
        <v>7650</v>
      </c>
      <c r="M458" s="90"/>
    </row>
    <row r="459" spans="2:13" s="89" customFormat="1" ht="24.95" customHeight="1" x14ac:dyDescent="0.25">
      <c r="B459" s="293" t="s">
        <v>626</v>
      </c>
      <c r="C459" s="294">
        <v>44498</v>
      </c>
      <c r="D459" s="230">
        <v>0.59375</v>
      </c>
      <c r="E459" s="230">
        <v>0.59652777777777777</v>
      </c>
      <c r="F459" s="297" t="s">
        <v>521</v>
      </c>
      <c r="G459" s="188" t="s">
        <v>796</v>
      </c>
      <c r="H459" s="188" t="s">
        <v>676</v>
      </c>
      <c r="I459" s="230" t="s">
        <v>522</v>
      </c>
      <c r="J459" s="295">
        <v>8800</v>
      </c>
      <c r="K459" s="295">
        <v>7570</v>
      </c>
      <c r="L459" s="179">
        <f t="shared" si="7"/>
        <v>1230</v>
      </c>
      <c r="M459" s="90"/>
    </row>
    <row r="460" spans="2:13" s="89" customFormat="1" ht="24.95" customHeight="1" x14ac:dyDescent="0.25">
      <c r="B460" s="293" t="s">
        <v>627</v>
      </c>
      <c r="C460" s="294">
        <v>44498</v>
      </c>
      <c r="D460" s="230">
        <v>0.60347222222222219</v>
      </c>
      <c r="E460" s="230">
        <v>0.60972222222222217</v>
      </c>
      <c r="F460" s="297" t="s">
        <v>526</v>
      </c>
      <c r="G460" s="188" t="s">
        <v>796</v>
      </c>
      <c r="H460" s="188" t="s">
        <v>676</v>
      </c>
      <c r="I460" s="230" t="s">
        <v>535</v>
      </c>
      <c r="J460" s="295">
        <v>19580</v>
      </c>
      <c r="K460" s="295">
        <v>10580</v>
      </c>
      <c r="L460" s="179">
        <f t="shared" si="7"/>
        <v>9000</v>
      </c>
      <c r="M460" s="90"/>
    </row>
    <row r="461" spans="2:13" s="89" customFormat="1" ht="24.95" customHeight="1" x14ac:dyDescent="0.25">
      <c r="B461" s="293" t="s">
        <v>628</v>
      </c>
      <c r="C461" s="294">
        <v>44498</v>
      </c>
      <c r="D461" s="230">
        <v>0.62847222222222221</v>
      </c>
      <c r="E461" s="230">
        <v>0.63402777777777775</v>
      </c>
      <c r="F461" s="297" t="s">
        <v>531</v>
      </c>
      <c r="G461" s="188" t="s">
        <v>796</v>
      </c>
      <c r="H461" s="188" t="s">
        <v>676</v>
      </c>
      <c r="I461" s="230" t="s">
        <v>527</v>
      </c>
      <c r="J461" s="295">
        <v>12360</v>
      </c>
      <c r="K461" s="295">
        <v>11130</v>
      </c>
      <c r="L461" s="179">
        <f t="shared" si="7"/>
        <v>1230</v>
      </c>
      <c r="M461" s="90"/>
    </row>
    <row r="462" spans="2:13" s="89" customFormat="1" ht="24.95" customHeight="1" x14ac:dyDescent="0.25">
      <c r="B462" s="293" t="s">
        <v>629</v>
      </c>
      <c r="C462" s="294">
        <v>44498</v>
      </c>
      <c r="D462" s="230">
        <v>0.91736111111111107</v>
      </c>
      <c r="E462" s="230">
        <v>0.92222222222222217</v>
      </c>
      <c r="F462" s="297" t="s">
        <v>518</v>
      </c>
      <c r="G462" s="188" t="s">
        <v>796</v>
      </c>
      <c r="H462" s="188" t="s">
        <v>676</v>
      </c>
      <c r="I462" s="230" t="s">
        <v>519</v>
      </c>
      <c r="J462" s="295">
        <v>18910</v>
      </c>
      <c r="K462" s="295">
        <v>10720</v>
      </c>
      <c r="L462" s="179">
        <f t="shared" si="7"/>
        <v>8190</v>
      </c>
      <c r="M462" s="90"/>
    </row>
    <row r="463" spans="2:13" s="89" customFormat="1" ht="24.95" customHeight="1" x14ac:dyDescent="0.25">
      <c r="B463" s="293" t="s">
        <v>630</v>
      </c>
      <c r="C463" s="294">
        <v>44498</v>
      </c>
      <c r="D463" s="230">
        <v>0.92986111111111114</v>
      </c>
      <c r="E463" s="230">
        <v>0.93680555555555556</v>
      </c>
      <c r="F463" s="297" t="s">
        <v>515</v>
      </c>
      <c r="G463" s="188" t="s">
        <v>796</v>
      </c>
      <c r="H463" s="188" t="s">
        <v>676</v>
      </c>
      <c r="I463" s="230" t="s">
        <v>516</v>
      </c>
      <c r="J463" s="295">
        <v>19060</v>
      </c>
      <c r="K463" s="295">
        <v>10980</v>
      </c>
      <c r="L463" s="179">
        <f t="shared" ref="L463:L479" si="8">J463-K463</f>
        <v>8080</v>
      </c>
      <c r="M463" s="90"/>
    </row>
    <row r="464" spans="2:13" s="89" customFormat="1" ht="24.95" customHeight="1" x14ac:dyDescent="0.25">
      <c r="B464" s="293" t="s">
        <v>631</v>
      </c>
      <c r="C464" s="294">
        <v>44499</v>
      </c>
      <c r="D464" s="230">
        <v>1.3888888888888888E-2</v>
      </c>
      <c r="E464" s="230">
        <v>2.013888888888889E-2</v>
      </c>
      <c r="F464" s="297" t="s">
        <v>526</v>
      </c>
      <c r="G464" s="188" t="s">
        <v>796</v>
      </c>
      <c r="H464" s="188" t="s">
        <v>676</v>
      </c>
      <c r="I464" s="230" t="s">
        <v>539</v>
      </c>
      <c r="J464" s="295">
        <v>21150</v>
      </c>
      <c r="K464" s="295">
        <v>10750</v>
      </c>
      <c r="L464" s="179">
        <f t="shared" si="8"/>
        <v>10400</v>
      </c>
      <c r="M464" s="90"/>
    </row>
    <row r="465" spans="2:13" s="89" customFormat="1" ht="24.95" customHeight="1" x14ac:dyDescent="0.25">
      <c r="B465" s="293" t="s">
        <v>632</v>
      </c>
      <c r="C465" s="294">
        <v>44499</v>
      </c>
      <c r="D465" s="230">
        <v>2.7777777777777776E-2</v>
      </c>
      <c r="E465" s="230">
        <v>3.3333333333333333E-2</v>
      </c>
      <c r="F465" s="297" t="s">
        <v>518</v>
      </c>
      <c r="G465" s="188" t="s">
        <v>796</v>
      </c>
      <c r="H465" s="188" t="s">
        <v>676</v>
      </c>
      <c r="I465" s="230" t="s">
        <v>519</v>
      </c>
      <c r="J465" s="295">
        <v>16260</v>
      </c>
      <c r="K465" s="295">
        <v>10700</v>
      </c>
      <c r="L465" s="179">
        <f t="shared" si="8"/>
        <v>5560</v>
      </c>
      <c r="M465" s="90"/>
    </row>
    <row r="466" spans="2:13" s="89" customFormat="1" ht="24.95" customHeight="1" x14ac:dyDescent="0.25">
      <c r="B466" s="293" t="s">
        <v>633</v>
      </c>
      <c r="C466" s="294">
        <v>44499</v>
      </c>
      <c r="D466" s="230">
        <v>3.8194444444444441E-2</v>
      </c>
      <c r="E466" s="230">
        <v>4.3750000000000004E-2</v>
      </c>
      <c r="F466" s="297" t="s">
        <v>515</v>
      </c>
      <c r="G466" s="188" t="s">
        <v>796</v>
      </c>
      <c r="H466" s="188" t="s">
        <v>676</v>
      </c>
      <c r="I466" s="230" t="s">
        <v>516</v>
      </c>
      <c r="J466" s="295">
        <v>15330</v>
      </c>
      <c r="K466" s="295">
        <v>11010</v>
      </c>
      <c r="L466" s="179">
        <f t="shared" si="8"/>
        <v>4320</v>
      </c>
      <c r="M466" s="90"/>
    </row>
    <row r="467" spans="2:13" s="89" customFormat="1" ht="24.95" customHeight="1" x14ac:dyDescent="0.25">
      <c r="B467" s="293" t="s">
        <v>634</v>
      </c>
      <c r="C467" s="294">
        <v>44499</v>
      </c>
      <c r="D467" s="230">
        <v>0.46875</v>
      </c>
      <c r="E467" s="230">
        <v>0.47361111111111115</v>
      </c>
      <c r="F467" s="297" t="s">
        <v>515</v>
      </c>
      <c r="G467" s="188" t="s">
        <v>796</v>
      </c>
      <c r="H467" s="188" t="s">
        <v>676</v>
      </c>
      <c r="I467" s="230" t="s">
        <v>524</v>
      </c>
      <c r="J467" s="295">
        <v>18490</v>
      </c>
      <c r="K467" s="295">
        <v>10870</v>
      </c>
      <c r="L467" s="179">
        <f t="shared" si="8"/>
        <v>7620</v>
      </c>
      <c r="M467" s="90"/>
    </row>
    <row r="468" spans="2:13" s="89" customFormat="1" ht="24.95" customHeight="1" x14ac:dyDescent="0.25">
      <c r="B468" s="293" t="s">
        <v>635</v>
      </c>
      <c r="C468" s="294">
        <v>44499</v>
      </c>
      <c r="D468" s="230">
        <v>0.50902777777777775</v>
      </c>
      <c r="E468" s="230">
        <v>0.51527777777777783</v>
      </c>
      <c r="F468" s="297" t="s">
        <v>531</v>
      </c>
      <c r="G468" s="188" t="s">
        <v>796</v>
      </c>
      <c r="H468" s="188" t="s">
        <v>676</v>
      </c>
      <c r="I468" s="230" t="s">
        <v>527</v>
      </c>
      <c r="J468" s="295">
        <v>16210</v>
      </c>
      <c r="K468" s="295">
        <v>11070</v>
      </c>
      <c r="L468" s="179">
        <f t="shared" si="8"/>
        <v>5140</v>
      </c>
      <c r="M468" s="90"/>
    </row>
    <row r="469" spans="2:13" s="89" customFormat="1" ht="24.95" customHeight="1" x14ac:dyDescent="0.25">
      <c r="B469" s="293" t="s">
        <v>636</v>
      </c>
      <c r="C469" s="294">
        <v>44499</v>
      </c>
      <c r="D469" s="230">
        <v>0.53611111111111109</v>
      </c>
      <c r="E469" s="230">
        <v>0.54166666666666663</v>
      </c>
      <c r="F469" s="297" t="s">
        <v>526</v>
      </c>
      <c r="G469" s="188" t="s">
        <v>796</v>
      </c>
      <c r="H469" s="188" t="s">
        <v>676</v>
      </c>
      <c r="I469" s="230" t="s">
        <v>535</v>
      </c>
      <c r="J469" s="295">
        <v>18290</v>
      </c>
      <c r="K469" s="295">
        <v>10830</v>
      </c>
      <c r="L469" s="179">
        <f t="shared" si="8"/>
        <v>7460</v>
      </c>
      <c r="M469" s="90"/>
    </row>
    <row r="470" spans="2:13" s="89" customFormat="1" ht="24.95" customHeight="1" x14ac:dyDescent="0.25">
      <c r="B470" s="293" t="s">
        <v>637</v>
      </c>
      <c r="C470" s="294">
        <v>44499</v>
      </c>
      <c r="D470" s="230">
        <v>0.54861111111111105</v>
      </c>
      <c r="E470" s="230">
        <v>0.55347222222222225</v>
      </c>
      <c r="F470" s="297" t="s">
        <v>518</v>
      </c>
      <c r="G470" s="188" t="s">
        <v>796</v>
      </c>
      <c r="H470" s="188" t="s">
        <v>676</v>
      </c>
      <c r="I470" s="230" t="s">
        <v>532</v>
      </c>
      <c r="J470" s="295">
        <v>19470</v>
      </c>
      <c r="K470" s="295">
        <v>10710</v>
      </c>
      <c r="L470" s="179">
        <f t="shared" si="8"/>
        <v>8760</v>
      </c>
      <c r="M470" s="90"/>
    </row>
    <row r="471" spans="2:13" s="89" customFormat="1" ht="24.95" customHeight="1" x14ac:dyDescent="0.25">
      <c r="B471" s="293" t="s">
        <v>638</v>
      </c>
      <c r="C471" s="294">
        <v>44499</v>
      </c>
      <c r="D471" s="230">
        <v>0.60069444444444442</v>
      </c>
      <c r="E471" s="230">
        <v>0.60416666666666663</v>
      </c>
      <c r="F471" s="297" t="s">
        <v>515</v>
      </c>
      <c r="G471" s="188" t="s">
        <v>796</v>
      </c>
      <c r="H471" s="188" t="s">
        <v>676</v>
      </c>
      <c r="I471" s="230" t="s">
        <v>524</v>
      </c>
      <c r="J471" s="295">
        <v>14790</v>
      </c>
      <c r="K471" s="295">
        <v>10920</v>
      </c>
      <c r="L471" s="179">
        <f t="shared" si="8"/>
        <v>3870</v>
      </c>
      <c r="M471" s="90"/>
    </row>
    <row r="472" spans="2:13" s="89" customFormat="1" ht="24.95" customHeight="1" x14ac:dyDescent="0.25">
      <c r="B472" s="293" t="s">
        <v>639</v>
      </c>
      <c r="C472" s="294">
        <v>44499</v>
      </c>
      <c r="D472" s="230">
        <v>0.8847222222222223</v>
      </c>
      <c r="E472" s="230">
        <v>0.89097222222222217</v>
      </c>
      <c r="F472" s="297" t="s">
        <v>518</v>
      </c>
      <c r="G472" s="188" t="s">
        <v>796</v>
      </c>
      <c r="H472" s="188" t="s">
        <v>676</v>
      </c>
      <c r="I472" s="230" t="s">
        <v>519</v>
      </c>
      <c r="J472" s="295">
        <v>17620</v>
      </c>
      <c r="K472" s="295">
        <v>10670</v>
      </c>
      <c r="L472" s="179">
        <f t="shared" si="8"/>
        <v>6950</v>
      </c>
      <c r="M472" s="90"/>
    </row>
    <row r="473" spans="2:13" s="89" customFormat="1" ht="24.95" customHeight="1" x14ac:dyDescent="0.25">
      <c r="B473" s="293" t="s">
        <v>640</v>
      </c>
      <c r="C473" s="294">
        <v>44499</v>
      </c>
      <c r="D473" s="230">
        <v>0.88680555555555562</v>
      </c>
      <c r="E473" s="230">
        <v>0.89374999999999993</v>
      </c>
      <c r="F473" s="297" t="s">
        <v>526</v>
      </c>
      <c r="G473" s="188" t="s">
        <v>796</v>
      </c>
      <c r="H473" s="188" t="s">
        <v>676</v>
      </c>
      <c r="I473" s="230" t="s">
        <v>539</v>
      </c>
      <c r="J473" s="295">
        <v>16760</v>
      </c>
      <c r="K473" s="295">
        <v>10690</v>
      </c>
      <c r="L473" s="179">
        <f t="shared" si="8"/>
        <v>6070</v>
      </c>
      <c r="M473" s="90"/>
    </row>
    <row r="474" spans="2:13" s="89" customFormat="1" ht="24.95" customHeight="1" x14ac:dyDescent="0.25">
      <c r="B474" s="293" t="s">
        <v>641</v>
      </c>
      <c r="C474" s="294">
        <v>44499</v>
      </c>
      <c r="D474" s="230">
        <v>0.97361111111111109</v>
      </c>
      <c r="E474" s="230">
        <v>0.97986111111111107</v>
      </c>
      <c r="F474" s="297" t="s">
        <v>515</v>
      </c>
      <c r="G474" s="188" t="s">
        <v>796</v>
      </c>
      <c r="H474" s="188" t="s">
        <v>676</v>
      </c>
      <c r="I474" s="230" t="s">
        <v>516</v>
      </c>
      <c r="J474" s="295">
        <v>21670</v>
      </c>
      <c r="K474" s="295">
        <v>10930</v>
      </c>
      <c r="L474" s="179">
        <f t="shared" si="8"/>
        <v>10740</v>
      </c>
      <c r="M474" s="90"/>
    </row>
    <row r="475" spans="2:13" s="89" customFormat="1" ht="24.95" customHeight="1" x14ac:dyDescent="0.25">
      <c r="B475" s="293" t="s">
        <v>642</v>
      </c>
      <c r="C475" s="294">
        <v>44500</v>
      </c>
      <c r="D475" s="230">
        <v>2.4305555555555556E-2</v>
      </c>
      <c r="E475" s="230">
        <v>2.9166666666666664E-2</v>
      </c>
      <c r="F475" s="297" t="s">
        <v>526</v>
      </c>
      <c r="G475" s="188" t="s">
        <v>796</v>
      </c>
      <c r="H475" s="188" t="s">
        <v>676</v>
      </c>
      <c r="I475" s="230" t="s">
        <v>539</v>
      </c>
      <c r="J475" s="295">
        <v>15650</v>
      </c>
      <c r="K475" s="295">
        <v>10710</v>
      </c>
      <c r="L475" s="179">
        <f t="shared" si="8"/>
        <v>4940</v>
      </c>
      <c r="M475" s="90"/>
    </row>
    <row r="476" spans="2:13" s="89" customFormat="1" ht="24.95" customHeight="1" x14ac:dyDescent="0.25">
      <c r="B476" s="293" t="s">
        <v>643</v>
      </c>
      <c r="C476" s="294">
        <v>44500</v>
      </c>
      <c r="D476" s="230">
        <v>2.4999999999999998E-2</v>
      </c>
      <c r="E476" s="230">
        <v>3.1944444444444449E-2</v>
      </c>
      <c r="F476" s="297" t="s">
        <v>518</v>
      </c>
      <c r="G476" s="188" t="s">
        <v>796</v>
      </c>
      <c r="H476" s="188" t="s">
        <v>676</v>
      </c>
      <c r="I476" s="230" t="s">
        <v>519</v>
      </c>
      <c r="J476" s="295">
        <v>16210</v>
      </c>
      <c r="K476" s="295">
        <v>10640</v>
      </c>
      <c r="L476" s="179">
        <f t="shared" si="8"/>
        <v>5570</v>
      </c>
      <c r="M476" s="90"/>
    </row>
    <row r="477" spans="2:13" s="89" customFormat="1" ht="24.95" customHeight="1" x14ac:dyDescent="0.25">
      <c r="B477" s="293" t="s">
        <v>644</v>
      </c>
      <c r="C477" s="294">
        <v>44500</v>
      </c>
      <c r="D477" s="230">
        <v>5.5555555555555552E-2</v>
      </c>
      <c r="E477" s="230">
        <v>6.25E-2</v>
      </c>
      <c r="F477" s="297" t="s">
        <v>515</v>
      </c>
      <c r="G477" s="188" t="s">
        <v>796</v>
      </c>
      <c r="H477" s="188" t="s">
        <v>676</v>
      </c>
      <c r="I477" s="230" t="s">
        <v>516</v>
      </c>
      <c r="J477" s="295">
        <v>13970</v>
      </c>
      <c r="K477" s="295">
        <v>11020</v>
      </c>
      <c r="L477" s="179">
        <f t="shared" si="8"/>
        <v>2950</v>
      </c>
      <c r="M477" s="90"/>
    </row>
    <row r="478" spans="2:13" s="89" customFormat="1" ht="24.95" customHeight="1" x14ac:dyDescent="0.25">
      <c r="B478" s="293" t="s">
        <v>645</v>
      </c>
      <c r="C478" s="294">
        <v>44500</v>
      </c>
      <c r="D478" s="230">
        <v>0.52222222222222225</v>
      </c>
      <c r="E478" s="230">
        <v>0.52708333333333335</v>
      </c>
      <c r="F478" s="297" t="s">
        <v>515</v>
      </c>
      <c r="G478" s="188" t="s">
        <v>796</v>
      </c>
      <c r="H478" s="188" t="s">
        <v>676</v>
      </c>
      <c r="I478" s="230" t="s">
        <v>529</v>
      </c>
      <c r="J478" s="295">
        <v>18410</v>
      </c>
      <c r="K478" s="295">
        <v>10890</v>
      </c>
      <c r="L478" s="179">
        <f t="shared" si="8"/>
        <v>7520</v>
      </c>
      <c r="M478" s="90"/>
    </row>
    <row r="479" spans="2:13" s="89" customFormat="1" ht="24.95" customHeight="1" thickBot="1" x14ac:dyDescent="0.3">
      <c r="B479" s="293" t="s">
        <v>646</v>
      </c>
      <c r="C479" s="294">
        <v>44500</v>
      </c>
      <c r="D479" s="230">
        <v>0.9291666666666667</v>
      </c>
      <c r="E479" s="230">
        <v>0.93472222222222223</v>
      </c>
      <c r="F479" s="297" t="s">
        <v>515</v>
      </c>
      <c r="G479" s="188" t="s">
        <v>796</v>
      </c>
      <c r="H479" s="188" t="s">
        <v>676</v>
      </c>
      <c r="I479" s="230" t="s">
        <v>535</v>
      </c>
      <c r="J479" s="295">
        <v>16610</v>
      </c>
      <c r="K479" s="295">
        <v>10560</v>
      </c>
      <c r="L479" s="179">
        <f t="shared" si="8"/>
        <v>6050</v>
      </c>
      <c r="M479" s="90"/>
    </row>
    <row r="480" spans="2:13" s="15" customFormat="1" ht="45" customHeight="1" thickBot="1" x14ac:dyDescent="0.3">
      <c r="B480" s="228"/>
      <c r="C480" s="228" t="s">
        <v>163</v>
      </c>
      <c r="D480" s="229"/>
      <c r="E480" s="229"/>
      <c r="F480" s="229"/>
      <c r="G480" s="229"/>
      <c r="H480" s="229"/>
      <c r="I480" s="229"/>
      <c r="J480" s="229"/>
      <c r="K480" s="229"/>
      <c r="L480" s="74">
        <f>ROUND(SUBTOTAL(9,L5:L479)/1000,2)</f>
        <v>2442.29</v>
      </c>
    </row>
    <row r="481" spans="2:12" ht="45" customHeight="1" x14ac:dyDescent="0.25">
      <c r="B481" s="82" t="s">
        <v>184</v>
      </c>
      <c r="C481" s="89"/>
      <c r="D481" s="89"/>
      <c r="E481" s="89"/>
      <c r="F481" s="89"/>
      <c r="G481" s="89"/>
      <c r="H481" s="89"/>
      <c r="I481" s="89"/>
      <c r="J481" s="89"/>
      <c r="K481" s="89"/>
      <c r="L481" s="89"/>
    </row>
    <row r="482" spans="2:12" ht="45" customHeight="1" x14ac:dyDescent="0.25">
      <c r="B482" s="89"/>
      <c r="C482" s="89"/>
      <c r="D482" s="89"/>
      <c r="E482" s="89"/>
      <c r="F482" s="89"/>
      <c r="G482" s="89"/>
      <c r="H482" s="89"/>
      <c r="I482" s="89"/>
      <c r="J482" s="89"/>
      <c r="K482" s="89"/>
      <c r="L482" s="89"/>
    </row>
    <row r="483" spans="2:12" ht="67.5" customHeight="1" x14ac:dyDescent="0.25">
      <c r="B483" s="89"/>
      <c r="C483" s="89"/>
      <c r="D483" s="89"/>
      <c r="E483" s="89"/>
      <c r="F483" s="227" t="s">
        <v>27</v>
      </c>
      <c r="G483" s="83" t="s">
        <v>185</v>
      </c>
      <c r="H483" s="89"/>
      <c r="I483" s="89"/>
      <c r="J483" s="89"/>
      <c r="K483" s="89"/>
      <c r="L483" s="89"/>
    </row>
    <row r="484" spans="2:12" ht="45" customHeight="1" x14ac:dyDescent="0.25">
      <c r="B484" s="89"/>
      <c r="C484" s="89"/>
      <c r="D484" s="89"/>
      <c r="E484" s="89"/>
      <c r="F484" s="95" t="s">
        <v>186</v>
      </c>
      <c r="G484" s="65">
        <f>SUMIFS($L$5:$L$479,$H$5:$H$479,"Via ambiental",$G$5:$G$479,"Domiciliar")/1000</f>
        <v>2100.8209999999999</v>
      </c>
      <c r="H484" s="89"/>
      <c r="I484" s="89"/>
      <c r="J484" s="89"/>
      <c r="K484" s="89"/>
      <c r="L484" s="89"/>
    </row>
    <row r="485" spans="2:12" ht="45" customHeight="1" x14ac:dyDescent="0.25">
      <c r="B485" s="89"/>
      <c r="C485" s="89"/>
      <c r="D485" s="89"/>
      <c r="E485" s="89"/>
      <c r="F485" s="95" t="s">
        <v>187</v>
      </c>
      <c r="G485" s="65">
        <f>SUMIFS($L$5:$L$479,$H$5:$H$479,"Via ambiental",$G$5:$G$479,"Volumoso")/1000</f>
        <v>186.78</v>
      </c>
      <c r="H485" s="89"/>
      <c r="I485" s="89"/>
      <c r="J485" s="89"/>
      <c r="K485" s="89"/>
      <c r="L485" s="89"/>
    </row>
    <row r="486" spans="2:12" ht="45" customHeight="1" x14ac:dyDescent="0.25">
      <c r="B486" s="89"/>
      <c r="C486" s="89"/>
      <c r="D486" s="89"/>
      <c r="E486" s="89"/>
      <c r="F486" s="95" t="s">
        <v>188</v>
      </c>
      <c r="G486" s="65">
        <f>SUMIFS($L$5:$L$479,$H$5:$H$479,"Prefeitura")/1000</f>
        <v>17.29</v>
      </c>
      <c r="H486" s="84">
        <f>G484/SUM($G$484:$G$487)</f>
        <v>0.86018455622200618</v>
      </c>
      <c r="I486" s="89"/>
      <c r="J486" s="89"/>
      <c r="K486" s="89"/>
      <c r="L486" s="89"/>
    </row>
    <row r="487" spans="2:12" ht="45" customHeight="1" x14ac:dyDescent="0.25">
      <c r="B487" s="89"/>
      <c r="C487" s="89"/>
      <c r="D487" s="89"/>
      <c r="E487" s="89"/>
      <c r="F487" s="95" t="s">
        <v>189</v>
      </c>
      <c r="G487" s="65">
        <f>SUMIFS($L$5:$L$479,$H$5:$H$479,"Particular")/1000</f>
        <v>137.4</v>
      </c>
      <c r="H487" s="84" t="s">
        <v>200</v>
      </c>
      <c r="I487" s="89"/>
      <c r="J487" s="89"/>
      <c r="K487" s="89"/>
      <c r="L487" s="89"/>
    </row>
    <row r="488" spans="2:12" ht="45" customHeight="1" x14ac:dyDescent="0.25">
      <c r="B488" s="89"/>
      <c r="C488" s="89"/>
      <c r="D488" s="89"/>
      <c r="E488" s="89"/>
      <c r="F488" s="89"/>
      <c r="G488" s="89"/>
      <c r="H488" s="84">
        <f>G486/SUM($G$484:$G$487)</f>
        <v>7.0794184640569028E-3</v>
      </c>
      <c r="I488" s="89"/>
      <c r="J488" s="89"/>
      <c r="K488" s="89"/>
      <c r="L488" s="89"/>
    </row>
    <row r="489" spans="2:12" ht="45" customHeight="1" x14ac:dyDescent="0.25">
      <c r="B489" s="89"/>
      <c r="C489" s="89"/>
      <c r="D489" s="89"/>
      <c r="E489" s="89"/>
      <c r="F489" s="89"/>
      <c r="G489" s="89"/>
      <c r="H489" s="89"/>
      <c r="I489" s="89"/>
      <c r="J489" s="89"/>
      <c r="K489" s="89"/>
      <c r="L489" s="89"/>
    </row>
    <row r="490" spans="2:12" ht="45" customHeight="1" x14ac:dyDescent="0.25">
      <c r="B490" s="89"/>
      <c r="C490" s="89"/>
      <c r="D490" s="89"/>
      <c r="E490" s="89"/>
      <c r="F490" s="89"/>
      <c r="G490" s="89"/>
      <c r="H490" s="89"/>
      <c r="I490" s="89"/>
      <c r="J490" s="89"/>
      <c r="K490" s="89"/>
      <c r="L490" s="89"/>
    </row>
    <row r="491" spans="2:12" ht="45" customHeight="1" x14ac:dyDescent="0.25">
      <c r="B491" s="89"/>
      <c r="C491" s="89"/>
      <c r="D491" s="89"/>
      <c r="E491" s="89"/>
      <c r="F491" s="89"/>
      <c r="G491" s="89"/>
      <c r="H491" s="89"/>
      <c r="I491" s="89"/>
      <c r="J491" s="89"/>
      <c r="K491" s="89"/>
      <c r="L491" s="89"/>
    </row>
    <row r="492" spans="2:12" ht="45" customHeight="1" x14ac:dyDescent="0.25">
      <c r="B492" s="89"/>
      <c r="C492" s="89"/>
      <c r="D492" s="89"/>
      <c r="E492" s="89"/>
      <c r="F492" s="89"/>
      <c r="G492" s="89"/>
      <c r="H492" s="89"/>
      <c r="I492" s="89"/>
      <c r="J492" s="89"/>
      <c r="K492" s="89"/>
      <c r="L492" s="89"/>
    </row>
    <row r="493" spans="2:12" ht="45" customHeight="1" x14ac:dyDescent="0.25">
      <c r="B493" s="89"/>
      <c r="C493" s="89"/>
      <c r="D493" s="89"/>
      <c r="E493" s="89"/>
      <c r="F493" s="89"/>
      <c r="G493" s="89"/>
      <c r="H493" s="89"/>
      <c r="I493" s="89"/>
      <c r="J493" s="89"/>
      <c r="K493" s="89"/>
      <c r="L493" s="89"/>
    </row>
    <row r="494" spans="2:12" ht="45" customHeight="1" x14ac:dyDescent="0.25">
      <c r="B494" s="89"/>
      <c r="C494" s="89"/>
      <c r="D494" s="89"/>
      <c r="E494" s="89"/>
      <c r="F494" s="89"/>
      <c r="G494" s="89"/>
      <c r="H494" s="89"/>
      <c r="I494" s="89"/>
      <c r="J494" s="89"/>
      <c r="K494" s="89"/>
      <c r="L494" s="89"/>
    </row>
    <row r="495" spans="2:12" ht="45" customHeight="1" x14ac:dyDescent="0.25">
      <c r="B495" s="89"/>
      <c r="C495" s="89"/>
      <c r="D495" s="89"/>
      <c r="E495" s="89"/>
      <c r="F495" s="89"/>
      <c r="G495" s="89"/>
      <c r="H495" s="89"/>
      <c r="I495" s="89"/>
      <c r="J495" s="89"/>
      <c r="K495" s="89"/>
      <c r="L495" s="89"/>
    </row>
    <row r="496" spans="2:12" ht="45" customHeight="1" x14ac:dyDescent="0.25">
      <c r="B496" s="89"/>
      <c r="C496" s="89"/>
      <c r="D496" s="89"/>
      <c r="E496" s="89"/>
      <c r="F496" s="89"/>
      <c r="G496" s="89"/>
      <c r="H496" s="89"/>
      <c r="I496" s="89"/>
      <c r="J496" s="89"/>
      <c r="K496" s="89"/>
      <c r="L496" s="89"/>
    </row>
    <row r="497" spans="2:12" ht="45" customHeight="1" x14ac:dyDescent="0.25">
      <c r="B497" s="89"/>
      <c r="C497" s="89"/>
      <c r="D497" s="89"/>
      <c r="E497" s="89"/>
      <c r="F497" s="89"/>
      <c r="G497" s="89"/>
      <c r="H497" s="89"/>
      <c r="I497" s="89"/>
      <c r="J497" s="89"/>
      <c r="K497" s="89"/>
      <c r="L497" s="89"/>
    </row>
    <row r="498" spans="2:12" ht="45" customHeight="1" x14ac:dyDescent="0.25">
      <c r="B498" s="89"/>
      <c r="C498" s="89"/>
      <c r="D498" s="89"/>
      <c r="E498" s="89"/>
      <c r="F498" s="89"/>
      <c r="G498" s="89"/>
      <c r="H498" s="89"/>
      <c r="I498" s="89"/>
      <c r="J498" s="89"/>
      <c r="K498" s="89"/>
      <c r="L498" s="89"/>
    </row>
    <row r="499" spans="2:12" ht="45" customHeight="1" x14ac:dyDescent="0.25">
      <c r="B499" s="89"/>
      <c r="C499" s="89"/>
      <c r="D499" s="89"/>
      <c r="E499" s="89"/>
      <c r="F499" s="89"/>
      <c r="G499" s="89"/>
      <c r="H499" s="89"/>
      <c r="I499" s="89"/>
      <c r="J499" s="89"/>
      <c r="K499" s="89"/>
      <c r="L499" s="89"/>
    </row>
    <row r="500" spans="2:12" ht="45" customHeight="1" x14ac:dyDescent="0.25">
      <c r="B500" s="89"/>
      <c r="C500" s="89"/>
      <c r="D500" s="89"/>
      <c r="E500" s="89"/>
      <c r="F500" s="89"/>
      <c r="G500" s="89"/>
      <c r="H500" s="89"/>
      <c r="I500" s="89"/>
      <c r="J500" s="89"/>
      <c r="K500" s="89"/>
      <c r="L500" s="89"/>
    </row>
    <row r="501" spans="2:12" ht="45" customHeight="1" x14ac:dyDescent="0.25">
      <c r="B501" s="89"/>
      <c r="C501" s="89"/>
      <c r="D501" s="89"/>
      <c r="E501" s="89"/>
      <c r="F501" s="89"/>
      <c r="G501" s="89"/>
      <c r="H501" s="89"/>
      <c r="I501" s="89"/>
      <c r="J501" s="89"/>
      <c r="K501" s="89"/>
      <c r="L501" s="89"/>
    </row>
    <row r="502" spans="2:12" ht="45" customHeight="1" x14ac:dyDescent="0.25">
      <c r="B502" s="89"/>
      <c r="C502" s="89"/>
      <c r="D502" s="89"/>
      <c r="E502" s="89"/>
      <c r="F502" s="89"/>
      <c r="G502" s="89"/>
      <c r="H502" s="89"/>
      <c r="I502" s="89"/>
      <c r="J502" s="89"/>
      <c r="K502" s="89"/>
      <c r="L502" s="89"/>
    </row>
    <row r="503" spans="2:12" ht="45" customHeight="1" x14ac:dyDescent="0.25">
      <c r="B503" s="89"/>
      <c r="C503" s="89"/>
      <c r="D503" s="89"/>
      <c r="E503" s="89"/>
      <c r="F503" s="89"/>
      <c r="G503" s="89"/>
      <c r="H503" s="89"/>
      <c r="I503" s="89"/>
      <c r="J503" s="89"/>
      <c r="K503" s="89"/>
      <c r="L503" s="89"/>
    </row>
    <row r="504" spans="2:12" ht="45" customHeight="1" x14ac:dyDescent="0.25">
      <c r="B504" s="89"/>
      <c r="C504" s="89"/>
      <c r="D504" s="89"/>
      <c r="E504" s="89"/>
      <c r="F504" s="89"/>
      <c r="G504" s="89"/>
      <c r="H504" s="89"/>
      <c r="I504" s="89"/>
      <c r="J504" s="89"/>
      <c r="K504" s="89"/>
      <c r="L504" s="89"/>
    </row>
    <row r="505" spans="2:12" ht="45" customHeight="1" x14ac:dyDescent="0.25">
      <c r="B505" s="89"/>
      <c r="C505" s="89"/>
      <c r="D505" s="89"/>
      <c r="E505" s="89"/>
      <c r="F505" s="89"/>
      <c r="G505" s="89"/>
      <c r="H505" s="89"/>
      <c r="I505" s="89"/>
      <c r="J505" s="89"/>
      <c r="K505" s="89"/>
      <c r="L505" s="89"/>
    </row>
    <row r="506" spans="2:12" ht="45" customHeight="1" x14ac:dyDescent="0.25">
      <c r="B506" s="89"/>
      <c r="C506" s="89"/>
      <c r="D506" s="89"/>
      <c r="E506" s="89"/>
      <c r="F506" s="89"/>
      <c r="G506" s="89"/>
      <c r="H506" s="89"/>
      <c r="I506" s="89"/>
      <c r="J506" s="89"/>
      <c r="K506" s="89"/>
      <c r="L506" s="89"/>
    </row>
    <row r="507" spans="2:12" ht="45" customHeight="1" x14ac:dyDescent="0.25">
      <c r="B507" s="89"/>
      <c r="C507" s="89"/>
      <c r="D507" s="89"/>
      <c r="E507" s="89"/>
      <c r="F507" s="89"/>
      <c r="G507" s="89"/>
      <c r="H507" s="89"/>
      <c r="I507" s="89"/>
      <c r="J507" s="89"/>
      <c r="K507" s="89"/>
      <c r="L507" s="89"/>
    </row>
    <row r="508" spans="2:12" ht="45" customHeight="1" x14ac:dyDescent="0.25">
      <c r="B508" s="89"/>
      <c r="C508" s="89"/>
      <c r="D508" s="89"/>
      <c r="E508" s="89"/>
      <c r="F508" s="89"/>
      <c r="G508" s="89"/>
      <c r="H508" s="89"/>
      <c r="I508" s="89"/>
      <c r="J508" s="89"/>
      <c r="K508" s="89"/>
      <c r="L508" s="89"/>
    </row>
    <row r="509" spans="2:12" ht="45" customHeight="1" x14ac:dyDescent="0.25">
      <c r="B509" s="89"/>
      <c r="C509" s="89"/>
      <c r="D509" s="89"/>
      <c r="E509" s="89"/>
      <c r="F509" s="89"/>
      <c r="G509" s="89"/>
      <c r="H509" s="89"/>
      <c r="I509" s="89"/>
      <c r="J509" s="89"/>
      <c r="K509" s="89"/>
      <c r="L509" s="89"/>
    </row>
    <row r="510" spans="2:12" ht="45" customHeight="1" x14ac:dyDescent="0.25">
      <c r="B510" s="89"/>
      <c r="C510" s="89"/>
      <c r="D510" s="89"/>
      <c r="E510" s="89"/>
      <c r="F510" s="89"/>
      <c r="G510" s="89"/>
      <c r="H510" s="89"/>
      <c r="I510" s="89"/>
      <c r="J510" s="89"/>
      <c r="K510" s="89"/>
      <c r="L510" s="89"/>
    </row>
    <row r="511" spans="2:12" ht="45" customHeight="1" x14ac:dyDescent="0.25">
      <c r="B511" s="89"/>
      <c r="C511" s="89"/>
      <c r="D511" s="89"/>
      <c r="E511" s="89"/>
      <c r="F511" s="89"/>
      <c r="G511" s="89"/>
      <c r="H511" s="89"/>
      <c r="I511" s="89"/>
      <c r="J511" s="89"/>
      <c r="K511" s="89"/>
      <c r="L511" s="89"/>
    </row>
    <row r="512" spans="2:12" ht="45" customHeight="1" x14ac:dyDescent="0.25">
      <c r="B512" s="89"/>
      <c r="C512" s="89"/>
      <c r="D512" s="89"/>
      <c r="E512" s="89"/>
      <c r="F512" s="89"/>
      <c r="G512" s="89"/>
      <c r="H512" s="89"/>
      <c r="I512" s="89"/>
      <c r="J512" s="89"/>
      <c r="K512" s="89"/>
      <c r="L512" s="89"/>
    </row>
    <row r="513" spans="2:12" ht="45" customHeight="1" x14ac:dyDescent="0.25">
      <c r="B513" s="89"/>
      <c r="C513" s="89"/>
      <c r="D513" s="89"/>
      <c r="E513" s="89"/>
      <c r="F513" s="89"/>
      <c r="G513" s="89"/>
      <c r="H513" s="89"/>
      <c r="I513" s="89"/>
      <c r="J513" s="89"/>
      <c r="K513" s="89"/>
    </row>
    <row r="514" spans="2:12" ht="45" customHeight="1" x14ac:dyDescent="0.25">
      <c r="B514" s="89"/>
      <c r="C514" s="89"/>
      <c r="D514" s="89"/>
      <c r="E514" s="89"/>
      <c r="F514" s="89"/>
      <c r="G514" s="89"/>
      <c r="H514" s="89"/>
      <c r="I514" s="89"/>
      <c r="J514" s="89"/>
      <c r="K514" s="89"/>
      <c r="L514" s="89"/>
    </row>
    <row r="515" spans="2:12" ht="45" customHeight="1" x14ac:dyDescent="0.25">
      <c r="B515" s="89"/>
      <c r="C515" s="89"/>
      <c r="D515" s="89"/>
      <c r="E515" s="89"/>
      <c r="F515" s="89"/>
      <c r="G515" s="89"/>
      <c r="H515" s="89"/>
      <c r="I515" s="89"/>
      <c r="J515" s="89"/>
      <c r="K515" s="89"/>
      <c r="L515" s="89"/>
    </row>
    <row r="516" spans="2:12" ht="45" customHeight="1" x14ac:dyDescent="0.25">
      <c r="B516" s="89"/>
      <c r="C516" s="89"/>
      <c r="D516" s="89"/>
      <c r="E516" s="89"/>
      <c r="F516" s="89"/>
      <c r="G516" s="89"/>
      <c r="H516" s="89"/>
      <c r="I516" s="89"/>
      <c r="J516" s="89"/>
      <c r="K516" s="89"/>
      <c r="L516" s="89"/>
    </row>
    <row r="517" spans="2:12" ht="45" customHeight="1" x14ac:dyDescent="0.25">
      <c r="B517" s="89"/>
      <c r="C517" s="89"/>
      <c r="D517" s="89"/>
      <c r="E517" s="89"/>
      <c r="F517" s="89"/>
      <c r="G517" s="89"/>
      <c r="H517" s="89"/>
      <c r="I517" s="89"/>
      <c r="J517" s="89"/>
      <c r="K517" s="89"/>
      <c r="L517" s="89"/>
    </row>
    <row r="518" spans="2:12" ht="45" customHeight="1" x14ac:dyDescent="0.25">
      <c r="B518" s="89"/>
      <c r="C518" s="89"/>
      <c r="D518" s="89"/>
      <c r="E518" s="89"/>
      <c r="F518" s="89"/>
      <c r="G518" s="89"/>
      <c r="H518" s="89"/>
      <c r="I518" s="89"/>
      <c r="J518" s="89"/>
      <c r="K518" s="89"/>
      <c r="L518" s="89"/>
    </row>
    <row r="519" spans="2:12" ht="45" customHeight="1" x14ac:dyDescent="0.25">
      <c r="B519" s="89"/>
      <c r="C519" s="89"/>
      <c r="D519" s="89"/>
      <c r="E519" s="89"/>
      <c r="F519" s="89"/>
      <c r="G519" s="89"/>
      <c r="H519" s="89"/>
      <c r="I519" s="89"/>
      <c r="J519" s="89"/>
      <c r="K519" s="89"/>
      <c r="L519" s="89"/>
    </row>
    <row r="520" spans="2:12" ht="45" customHeight="1" x14ac:dyDescent="0.25">
      <c r="B520" s="89"/>
      <c r="C520" s="89"/>
      <c r="D520" s="89"/>
      <c r="E520" s="89"/>
      <c r="F520" s="89"/>
      <c r="G520" s="89"/>
      <c r="H520" s="89"/>
      <c r="I520" s="89"/>
      <c r="J520" s="89"/>
      <c r="K520" s="89"/>
    </row>
    <row r="521" spans="2:12" ht="45" customHeight="1" x14ac:dyDescent="0.25">
      <c r="B521" s="89"/>
      <c r="C521" s="89"/>
      <c r="D521" s="89"/>
      <c r="E521" s="89"/>
      <c r="F521" s="89"/>
      <c r="G521" s="89"/>
      <c r="H521" s="89"/>
      <c r="I521" s="89"/>
      <c r="J521" s="89"/>
      <c r="K521" s="89"/>
    </row>
    <row r="522" spans="2:12" ht="45" customHeight="1" x14ac:dyDescent="0.25">
      <c r="B522" s="89"/>
      <c r="C522" s="89"/>
      <c r="D522" s="89"/>
      <c r="E522" s="89"/>
      <c r="F522" s="89"/>
      <c r="G522" s="89"/>
      <c r="H522" s="89"/>
      <c r="I522" s="89"/>
      <c r="J522" s="89"/>
      <c r="K522" s="89"/>
    </row>
    <row r="523" spans="2:12" ht="45" customHeight="1" x14ac:dyDescent="0.25">
      <c r="B523" s="89"/>
      <c r="C523" s="89"/>
      <c r="D523" s="89"/>
      <c r="E523" s="89"/>
      <c r="F523" s="89"/>
      <c r="G523" s="89"/>
      <c r="H523" s="89"/>
      <c r="I523" s="89"/>
      <c r="J523" s="89"/>
      <c r="K523" s="89"/>
    </row>
    <row r="524" spans="2:12" ht="45" customHeight="1" x14ac:dyDescent="0.25">
      <c r="B524" s="89"/>
      <c r="C524" s="89"/>
      <c r="D524" s="89"/>
      <c r="E524" s="89"/>
      <c r="F524" s="89"/>
      <c r="G524" s="89"/>
      <c r="H524" s="89"/>
      <c r="I524" s="89"/>
      <c r="J524" s="89"/>
      <c r="K524" s="89"/>
    </row>
    <row r="525" spans="2:12" ht="45" customHeight="1" x14ac:dyDescent="0.25">
      <c r="B525" s="89"/>
      <c r="C525" s="89"/>
      <c r="D525" s="89"/>
      <c r="E525" s="89"/>
      <c r="F525" s="89"/>
      <c r="G525" s="89"/>
      <c r="H525" s="89"/>
      <c r="I525" s="89"/>
      <c r="J525" s="89"/>
      <c r="K525" s="89"/>
    </row>
    <row r="526" spans="2:12" ht="45" customHeight="1" x14ac:dyDescent="0.25">
      <c r="B526" s="89"/>
      <c r="C526" s="89"/>
      <c r="D526" s="89"/>
      <c r="E526" s="89"/>
      <c r="F526" s="89"/>
      <c r="G526" s="89"/>
      <c r="H526" s="89"/>
      <c r="I526" s="89"/>
      <c r="J526" s="89"/>
      <c r="K526" s="89"/>
    </row>
    <row r="527" spans="2:12" ht="45" customHeight="1" x14ac:dyDescent="0.25">
      <c r="B527" s="89"/>
      <c r="C527" s="89"/>
      <c r="D527" s="89"/>
      <c r="E527" s="89"/>
      <c r="F527" s="89"/>
      <c r="G527" s="89"/>
      <c r="H527" s="89"/>
      <c r="I527" s="89"/>
      <c r="J527" s="89"/>
      <c r="K527" s="89"/>
    </row>
    <row r="528" spans="2:12" ht="45" customHeight="1" x14ac:dyDescent="0.25">
      <c r="B528" s="89"/>
      <c r="C528" s="89"/>
      <c r="D528" s="89"/>
      <c r="E528" s="89"/>
      <c r="F528" s="89"/>
      <c r="G528" s="89"/>
      <c r="H528" s="89"/>
      <c r="I528" s="89"/>
      <c r="J528" s="89"/>
      <c r="K528" s="89"/>
    </row>
    <row r="529" spans="2:11" ht="45" customHeight="1" x14ac:dyDescent="0.25">
      <c r="B529" s="89"/>
      <c r="C529" s="89"/>
      <c r="D529" s="89"/>
      <c r="E529" s="89"/>
      <c r="F529" s="89"/>
      <c r="G529" s="89"/>
      <c r="H529" s="89"/>
      <c r="I529" s="89"/>
      <c r="J529" s="89"/>
      <c r="K529" s="89"/>
    </row>
    <row r="530" spans="2:11" ht="45" customHeight="1" x14ac:dyDescent="0.25">
      <c r="B530" s="89"/>
      <c r="C530" s="89"/>
      <c r="D530" s="89"/>
      <c r="E530" s="89"/>
      <c r="F530" s="89"/>
      <c r="G530" s="89"/>
      <c r="H530" s="89"/>
      <c r="I530" s="89"/>
      <c r="J530" s="89"/>
      <c r="K530" s="89"/>
    </row>
    <row r="531" spans="2:11" ht="45" customHeight="1" x14ac:dyDescent="0.25">
      <c r="B531" s="89"/>
      <c r="C531" s="89"/>
      <c r="D531" s="89"/>
      <c r="E531" s="89"/>
      <c r="F531" s="89"/>
      <c r="G531" s="89"/>
      <c r="H531" s="89"/>
      <c r="I531" s="89"/>
      <c r="J531" s="89"/>
      <c r="K531" s="89"/>
    </row>
    <row r="532" spans="2:11" ht="45" customHeight="1" x14ac:dyDescent="0.25">
      <c r="B532" s="89"/>
      <c r="C532" s="89"/>
      <c r="D532" s="89"/>
      <c r="E532" s="89"/>
      <c r="F532" s="89"/>
      <c r="G532" s="89"/>
      <c r="H532" s="89"/>
      <c r="I532" s="89"/>
      <c r="J532" s="89"/>
      <c r="K532" s="89"/>
    </row>
    <row r="533" spans="2:11" ht="45" customHeight="1" x14ac:dyDescent="0.25">
      <c r="B533" s="89"/>
      <c r="C533" s="89"/>
      <c r="D533" s="89"/>
      <c r="E533" s="89"/>
      <c r="F533" s="89"/>
      <c r="G533" s="89"/>
      <c r="H533" s="89"/>
      <c r="I533" s="89"/>
      <c r="J533" s="89"/>
      <c r="K533" s="89"/>
    </row>
    <row r="534" spans="2:11" ht="45" customHeight="1" x14ac:dyDescent="0.25">
      <c r="B534" s="89"/>
      <c r="C534" s="89"/>
      <c r="D534" s="89"/>
      <c r="E534" s="89"/>
      <c r="F534" s="89"/>
      <c r="G534" s="89"/>
      <c r="H534" s="89"/>
      <c r="I534" s="89"/>
      <c r="J534" s="89"/>
      <c r="K534" s="89"/>
    </row>
    <row r="535" spans="2:11" ht="45" customHeight="1" x14ac:dyDescent="0.25">
      <c r="B535" s="89"/>
      <c r="C535" s="89"/>
      <c r="D535" s="89"/>
      <c r="E535" s="89"/>
      <c r="F535" s="89"/>
      <c r="G535" s="89"/>
      <c r="H535" s="89"/>
      <c r="I535" s="89"/>
      <c r="J535" s="89"/>
      <c r="K535" s="89"/>
    </row>
    <row r="536" spans="2:11" ht="45" customHeight="1" x14ac:dyDescent="0.25">
      <c r="B536" s="89"/>
      <c r="C536" s="89"/>
      <c r="D536" s="89"/>
      <c r="E536" s="89"/>
      <c r="F536" s="89"/>
      <c r="G536" s="89"/>
      <c r="H536" s="89"/>
      <c r="I536" s="89"/>
      <c r="J536" s="89"/>
      <c r="K536" s="89"/>
    </row>
    <row r="537" spans="2:11" ht="45" customHeight="1" x14ac:dyDescent="0.25">
      <c r="B537" s="89"/>
      <c r="C537" s="89"/>
      <c r="D537" s="89"/>
      <c r="E537" s="89"/>
      <c r="F537" s="89"/>
      <c r="G537" s="89"/>
      <c r="H537" s="89"/>
      <c r="I537" s="89"/>
      <c r="J537" s="89"/>
      <c r="K537" s="89"/>
    </row>
    <row r="538" spans="2:11" ht="45" customHeight="1" x14ac:dyDescent="0.25">
      <c r="B538" s="89"/>
      <c r="C538" s="89"/>
      <c r="D538" s="89"/>
      <c r="E538" s="89"/>
      <c r="F538" s="89"/>
      <c r="G538" s="89"/>
      <c r="H538" s="89"/>
      <c r="I538" s="89"/>
      <c r="J538" s="89"/>
      <c r="K538" s="89"/>
    </row>
    <row r="539" spans="2:11" ht="45" customHeight="1" x14ac:dyDescent="0.25">
      <c r="B539" s="89"/>
      <c r="C539" s="89"/>
      <c r="D539" s="89"/>
      <c r="E539" s="89"/>
      <c r="F539" s="89"/>
      <c r="G539" s="89"/>
      <c r="H539" s="89"/>
      <c r="I539" s="89"/>
      <c r="J539" s="89"/>
      <c r="K539" s="89"/>
    </row>
    <row r="540" spans="2:11" ht="45" customHeight="1" x14ac:dyDescent="0.25">
      <c r="B540" s="89"/>
      <c r="C540" s="89"/>
      <c r="D540" s="89"/>
      <c r="E540" s="89"/>
      <c r="F540" s="89"/>
      <c r="G540" s="89"/>
      <c r="H540" s="89"/>
      <c r="I540" s="89"/>
      <c r="J540" s="89"/>
      <c r="K540" s="89"/>
    </row>
    <row r="541" spans="2:11" ht="45" customHeight="1" x14ac:dyDescent="0.25">
      <c r="B541" s="89"/>
      <c r="C541" s="89"/>
      <c r="D541" s="89"/>
      <c r="E541" s="89"/>
      <c r="F541" s="89"/>
      <c r="G541" s="89"/>
      <c r="H541" s="89"/>
      <c r="I541" s="89"/>
      <c r="J541" s="89"/>
      <c r="K541" s="89"/>
    </row>
    <row r="542" spans="2:11" ht="45" customHeight="1" x14ac:dyDescent="0.25">
      <c r="B542" s="89"/>
      <c r="C542" s="89"/>
      <c r="D542" s="89"/>
      <c r="E542" s="89"/>
      <c r="F542" s="89"/>
      <c r="G542" s="89"/>
      <c r="H542" s="89"/>
      <c r="I542" s="89"/>
      <c r="J542" s="89"/>
      <c r="K542" s="89"/>
    </row>
    <row r="543" spans="2:11" ht="45" customHeight="1" x14ac:dyDescent="0.25">
      <c r="B543" s="89"/>
      <c r="C543" s="89"/>
      <c r="D543" s="89"/>
      <c r="E543" s="89"/>
      <c r="F543" s="89"/>
      <c r="G543" s="89"/>
      <c r="H543" s="89"/>
      <c r="I543" s="89"/>
      <c r="J543" s="89"/>
      <c r="K543" s="89"/>
    </row>
    <row r="544" spans="2:11" ht="45" customHeight="1" x14ac:dyDescent="0.25">
      <c r="B544" s="89"/>
      <c r="C544" s="89"/>
      <c r="D544" s="89"/>
      <c r="E544" s="89"/>
      <c r="F544" s="89"/>
      <c r="G544" s="89"/>
      <c r="H544" s="89"/>
      <c r="I544" s="89"/>
      <c r="J544" s="89"/>
      <c r="K544" s="89"/>
    </row>
    <row r="545" spans="2:11" ht="45" customHeight="1" x14ac:dyDescent="0.25">
      <c r="B545" s="89"/>
      <c r="C545" s="89"/>
      <c r="D545" s="89"/>
      <c r="E545" s="89"/>
      <c r="F545" s="89"/>
      <c r="G545" s="89"/>
      <c r="H545" s="89"/>
      <c r="I545" s="89"/>
      <c r="J545" s="89"/>
      <c r="K545" s="89"/>
    </row>
    <row r="546" spans="2:11" ht="45" customHeight="1" x14ac:dyDescent="0.25">
      <c r="B546" s="89"/>
      <c r="C546" s="89"/>
      <c r="D546" s="89"/>
      <c r="E546" s="89"/>
      <c r="F546" s="89"/>
      <c r="G546" s="89"/>
      <c r="H546" s="89"/>
      <c r="I546" s="89"/>
      <c r="J546" s="89"/>
      <c r="K546" s="89"/>
    </row>
    <row r="547" spans="2:11" ht="45" customHeight="1" x14ac:dyDescent="0.25">
      <c r="B547" s="89"/>
      <c r="C547" s="89"/>
      <c r="D547" s="89"/>
      <c r="E547" s="89"/>
      <c r="F547" s="89"/>
      <c r="G547" s="89"/>
      <c r="H547" s="89"/>
      <c r="I547" s="89"/>
      <c r="J547" s="89"/>
      <c r="K547" s="89"/>
    </row>
    <row r="548" spans="2:11" ht="45" customHeight="1" x14ac:dyDescent="0.25">
      <c r="B548" s="89"/>
      <c r="C548" s="89"/>
      <c r="D548" s="89"/>
      <c r="E548" s="89"/>
      <c r="F548" s="89"/>
      <c r="G548" s="89"/>
      <c r="H548" s="89"/>
      <c r="I548" s="89"/>
      <c r="J548" s="89"/>
      <c r="K548" s="89"/>
    </row>
    <row r="549" spans="2:11" ht="45" customHeight="1" x14ac:dyDescent="0.25">
      <c r="B549" s="89"/>
      <c r="C549" s="89"/>
      <c r="D549" s="89"/>
      <c r="E549" s="89"/>
      <c r="F549" s="89"/>
      <c r="G549" s="89"/>
      <c r="H549" s="89"/>
      <c r="I549" s="89"/>
      <c r="J549" s="89"/>
      <c r="K549" s="89"/>
    </row>
    <row r="550" spans="2:11" ht="45" customHeight="1" x14ac:dyDescent="0.25">
      <c r="B550" s="89"/>
      <c r="C550" s="89"/>
      <c r="D550" s="89"/>
      <c r="E550" s="89"/>
      <c r="F550" s="89"/>
      <c r="G550" s="89"/>
      <c r="H550" s="89"/>
      <c r="I550" s="89"/>
      <c r="J550" s="89"/>
      <c r="K550" s="89"/>
    </row>
    <row r="551" spans="2:11" ht="45" customHeight="1" x14ac:dyDescent="0.25">
      <c r="B551" s="89"/>
      <c r="C551" s="89"/>
      <c r="D551" s="89"/>
      <c r="E551" s="89"/>
      <c r="F551" s="89"/>
      <c r="G551" s="89"/>
      <c r="H551" s="89"/>
      <c r="I551" s="89"/>
      <c r="J551" s="89"/>
      <c r="K551" s="89"/>
    </row>
    <row r="552" spans="2:11" ht="45" customHeight="1" x14ac:dyDescent="0.25">
      <c r="B552" s="89"/>
      <c r="C552" s="89"/>
      <c r="D552" s="89"/>
      <c r="E552" s="89"/>
      <c r="F552" s="89"/>
      <c r="G552" s="89"/>
      <c r="H552" s="89"/>
      <c r="I552" s="89"/>
      <c r="J552" s="89"/>
      <c r="K552" s="89"/>
    </row>
    <row r="553" spans="2:11" ht="45" customHeight="1" x14ac:dyDescent="0.25">
      <c r="B553" s="89"/>
      <c r="C553" s="89"/>
      <c r="D553" s="89"/>
      <c r="E553" s="89"/>
      <c r="F553" s="89"/>
      <c r="G553" s="89"/>
      <c r="H553" s="89"/>
      <c r="I553" s="89"/>
      <c r="J553" s="89"/>
      <c r="K553" s="89"/>
    </row>
    <row r="554" spans="2:11" ht="45" customHeight="1" x14ac:dyDescent="0.25">
      <c r="B554" s="89"/>
      <c r="C554" s="89"/>
      <c r="D554" s="89"/>
      <c r="E554" s="89"/>
      <c r="F554" s="89"/>
      <c r="G554" s="89"/>
      <c r="H554" s="89"/>
      <c r="I554" s="89"/>
      <c r="J554" s="89"/>
      <c r="K554" s="89"/>
    </row>
    <row r="555" spans="2:11" ht="45" customHeight="1" x14ac:dyDescent="0.25">
      <c r="B555" s="89"/>
      <c r="C555" s="89"/>
      <c r="D555" s="89"/>
      <c r="E555" s="89"/>
      <c r="F555" s="89"/>
      <c r="G555" s="89"/>
      <c r="H555" s="89"/>
      <c r="I555" s="89"/>
      <c r="J555" s="89"/>
      <c r="K555" s="89"/>
    </row>
    <row r="556" spans="2:11" ht="45" customHeight="1" x14ac:dyDescent="0.25">
      <c r="B556" s="89"/>
      <c r="C556" s="89"/>
      <c r="D556" s="89"/>
      <c r="E556" s="89"/>
      <c r="F556" s="89"/>
      <c r="G556" s="89"/>
      <c r="H556" s="89"/>
      <c r="I556" s="89"/>
      <c r="J556" s="89"/>
      <c r="K556" s="89"/>
    </row>
    <row r="557" spans="2:11" ht="45" customHeight="1" x14ac:dyDescent="0.25">
      <c r="B557" s="89"/>
      <c r="C557" s="89"/>
      <c r="D557" s="89"/>
      <c r="E557" s="89"/>
      <c r="F557" s="89"/>
      <c r="G557" s="89"/>
      <c r="H557" s="89"/>
      <c r="I557" s="89"/>
      <c r="J557" s="89"/>
      <c r="K557" s="89"/>
    </row>
    <row r="558" spans="2:11" ht="45" customHeight="1" x14ac:dyDescent="0.25">
      <c r="B558" s="89"/>
      <c r="C558" s="89"/>
      <c r="D558" s="89"/>
      <c r="E558" s="89"/>
      <c r="F558" s="89"/>
      <c r="G558" s="89"/>
      <c r="H558" s="89"/>
      <c r="I558" s="89"/>
      <c r="J558" s="89"/>
      <c r="K558" s="89"/>
    </row>
    <row r="559" spans="2:11" ht="45" customHeight="1" x14ac:dyDescent="0.25">
      <c r="B559" s="89"/>
      <c r="C559" s="89"/>
      <c r="D559" s="89"/>
      <c r="E559" s="89"/>
      <c r="F559" s="89"/>
      <c r="G559" s="89"/>
      <c r="H559" s="89"/>
      <c r="I559" s="89"/>
      <c r="J559" s="89"/>
      <c r="K559" s="89"/>
    </row>
    <row r="560" spans="2:11" ht="45" customHeight="1" x14ac:dyDescent="0.25">
      <c r="B560" s="89"/>
      <c r="C560" s="89"/>
      <c r="D560" s="89"/>
      <c r="E560" s="89"/>
      <c r="F560" s="89"/>
      <c r="G560" s="89"/>
      <c r="H560" s="89"/>
      <c r="I560" s="89"/>
      <c r="J560" s="89"/>
      <c r="K560" s="89"/>
    </row>
    <row r="561" spans="2:11" ht="45" customHeight="1" x14ac:dyDescent="0.25">
      <c r="B561" s="89"/>
      <c r="C561" s="89"/>
      <c r="D561" s="89"/>
      <c r="E561" s="89"/>
      <c r="F561" s="89"/>
      <c r="G561" s="89"/>
      <c r="H561" s="89"/>
      <c r="I561" s="89"/>
      <c r="J561" s="89"/>
      <c r="K561" s="89"/>
    </row>
    <row r="562" spans="2:11" ht="45" customHeight="1" x14ac:dyDescent="0.25">
      <c r="B562" s="89"/>
      <c r="C562" s="89"/>
      <c r="D562" s="89"/>
      <c r="E562" s="89"/>
      <c r="F562" s="89"/>
      <c r="G562" s="89"/>
      <c r="H562" s="89"/>
      <c r="I562" s="89"/>
      <c r="J562" s="89"/>
      <c r="K562" s="89"/>
    </row>
    <row r="563" spans="2:11" ht="45" customHeight="1" x14ac:dyDescent="0.25">
      <c r="B563" s="89"/>
      <c r="C563" s="89"/>
      <c r="D563" s="89"/>
      <c r="E563" s="89"/>
      <c r="F563" s="89"/>
      <c r="G563" s="89"/>
      <c r="H563" s="89"/>
      <c r="I563" s="89"/>
      <c r="J563" s="89"/>
      <c r="K563" s="89"/>
    </row>
    <row r="564" spans="2:11" ht="45" customHeight="1" x14ac:dyDescent="0.25">
      <c r="B564" s="89"/>
      <c r="C564" s="89"/>
      <c r="D564" s="89"/>
      <c r="E564" s="89"/>
      <c r="F564" s="89"/>
      <c r="G564" s="89"/>
      <c r="H564" s="89"/>
      <c r="I564" s="89"/>
      <c r="J564" s="89"/>
      <c r="K564" s="89"/>
    </row>
    <row r="565" spans="2:11" ht="45" customHeight="1" x14ac:dyDescent="0.25">
      <c r="B565" s="89"/>
      <c r="C565" s="89"/>
      <c r="D565" s="89"/>
      <c r="E565" s="89"/>
      <c r="F565" s="89"/>
      <c r="G565" s="89"/>
      <c r="H565" s="89"/>
      <c r="I565" s="89"/>
      <c r="J565" s="89"/>
      <c r="K565" s="89"/>
    </row>
    <row r="566" spans="2:11" ht="45" customHeight="1" x14ac:dyDescent="0.25">
      <c r="B566" s="89"/>
      <c r="C566" s="89"/>
      <c r="D566" s="89"/>
      <c r="E566" s="89"/>
      <c r="F566" s="89"/>
      <c r="G566" s="89"/>
      <c r="H566" s="89"/>
      <c r="I566" s="89"/>
      <c r="J566" s="89"/>
      <c r="K566" s="89"/>
    </row>
    <row r="567" spans="2:11" ht="45" customHeight="1" x14ac:dyDescent="0.25">
      <c r="B567" s="89"/>
      <c r="C567" s="89"/>
      <c r="D567" s="89"/>
      <c r="E567" s="89"/>
      <c r="F567" s="89"/>
      <c r="G567" s="89"/>
      <c r="H567" s="89"/>
      <c r="I567" s="89"/>
      <c r="J567" s="89"/>
      <c r="K567" s="89"/>
    </row>
    <row r="568" spans="2:11" ht="45" customHeight="1" x14ac:dyDescent="0.25">
      <c r="B568" s="89"/>
      <c r="C568" s="89"/>
      <c r="D568" s="89"/>
      <c r="E568" s="89"/>
      <c r="F568" s="89"/>
      <c r="G568" s="89"/>
      <c r="H568" s="89"/>
      <c r="I568" s="89"/>
      <c r="J568" s="89"/>
      <c r="K568" s="89"/>
    </row>
    <row r="569" spans="2:11" ht="45" customHeight="1" x14ac:dyDescent="0.25">
      <c r="B569" s="89"/>
      <c r="C569" s="89"/>
      <c r="D569" s="89"/>
      <c r="E569" s="89"/>
      <c r="F569" s="89"/>
      <c r="G569" s="89"/>
      <c r="H569" s="89"/>
      <c r="I569" s="89"/>
      <c r="J569" s="89"/>
      <c r="K569" s="89"/>
    </row>
    <row r="570" spans="2:11" ht="45" customHeight="1" x14ac:dyDescent="0.25">
      <c r="B570" s="89"/>
      <c r="C570" s="89"/>
      <c r="D570" s="89"/>
      <c r="E570" s="89"/>
      <c r="F570" s="89"/>
      <c r="G570" s="89"/>
      <c r="H570" s="89"/>
      <c r="I570" s="89"/>
      <c r="J570" s="89"/>
      <c r="K570" s="89"/>
    </row>
    <row r="571" spans="2:11" ht="45" customHeight="1" x14ac:dyDescent="0.25">
      <c r="B571" s="89"/>
      <c r="C571" s="89"/>
      <c r="D571" s="89"/>
      <c r="E571" s="89"/>
      <c r="F571" s="89"/>
      <c r="G571" s="89"/>
      <c r="H571" s="89"/>
      <c r="I571" s="89"/>
      <c r="J571" s="89"/>
      <c r="K571" s="89"/>
    </row>
    <row r="572" spans="2:11" ht="45" customHeight="1" x14ac:dyDescent="0.25">
      <c r="B572" s="89"/>
      <c r="C572" s="89"/>
      <c r="D572" s="89"/>
      <c r="E572" s="89"/>
      <c r="F572" s="89"/>
      <c r="G572" s="89"/>
      <c r="H572" s="89"/>
      <c r="I572" s="89"/>
      <c r="J572" s="89"/>
      <c r="K572" s="89"/>
    </row>
    <row r="573" spans="2:11" ht="45" customHeight="1" x14ac:dyDescent="0.25">
      <c r="B573" s="89"/>
      <c r="C573" s="89"/>
      <c r="D573" s="89"/>
      <c r="E573" s="89"/>
      <c r="F573" s="89"/>
      <c r="G573" s="89"/>
      <c r="H573" s="89"/>
      <c r="I573" s="89"/>
      <c r="J573" s="89"/>
      <c r="K573" s="89"/>
    </row>
    <row r="574" spans="2:11" ht="45" customHeight="1" x14ac:dyDescent="0.25">
      <c r="B574" s="89"/>
      <c r="C574" s="89"/>
      <c r="D574" s="89"/>
      <c r="E574" s="89"/>
      <c r="F574" s="89"/>
      <c r="G574" s="89"/>
      <c r="H574" s="89"/>
      <c r="I574" s="89"/>
      <c r="J574" s="89"/>
      <c r="K574" s="89"/>
    </row>
    <row r="575" spans="2:11" ht="45" customHeight="1" x14ac:dyDescent="0.25">
      <c r="B575" s="89"/>
      <c r="C575" s="89"/>
      <c r="D575" s="89"/>
      <c r="E575" s="89"/>
      <c r="F575" s="89"/>
      <c r="G575" s="89"/>
      <c r="H575" s="89"/>
      <c r="I575" s="89"/>
      <c r="J575" s="89"/>
      <c r="K575" s="89"/>
    </row>
    <row r="576" spans="2:11" ht="45" customHeight="1" x14ac:dyDescent="0.25">
      <c r="B576" s="89"/>
      <c r="C576" s="89"/>
      <c r="D576" s="89"/>
      <c r="E576" s="89"/>
      <c r="F576" s="89"/>
      <c r="G576" s="89"/>
      <c r="H576" s="89"/>
      <c r="I576" s="89"/>
      <c r="J576" s="89"/>
      <c r="K576" s="89"/>
    </row>
    <row r="577" spans="2:11" ht="45" customHeight="1" x14ac:dyDescent="0.25">
      <c r="B577" s="89"/>
      <c r="C577" s="89"/>
      <c r="D577" s="89"/>
      <c r="E577" s="89"/>
      <c r="F577" s="89"/>
      <c r="G577" s="89"/>
      <c r="H577" s="89"/>
      <c r="I577" s="89"/>
      <c r="J577" s="89"/>
      <c r="K577" s="89"/>
    </row>
    <row r="578" spans="2:11" ht="45" customHeight="1" x14ac:dyDescent="0.25">
      <c r="B578" s="89"/>
      <c r="C578" s="89"/>
      <c r="D578" s="89"/>
      <c r="E578" s="89"/>
      <c r="F578" s="89"/>
      <c r="G578" s="89"/>
      <c r="H578" s="89"/>
      <c r="I578" s="89"/>
      <c r="J578" s="89"/>
      <c r="K578" s="89"/>
    </row>
    <row r="579" spans="2:11" ht="45" customHeight="1" x14ac:dyDescent="0.25">
      <c r="B579" s="89"/>
      <c r="C579" s="89"/>
      <c r="D579" s="89"/>
      <c r="E579" s="89"/>
      <c r="F579" s="89"/>
      <c r="G579" s="89"/>
      <c r="H579" s="89"/>
      <c r="I579" s="89"/>
      <c r="J579" s="89"/>
      <c r="K579" s="89"/>
    </row>
    <row r="580" spans="2:11" ht="45" customHeight="1" x14ac:dyDescent="0.25">
      <c r="B580" s="89"/>
      <c r="C580" s="89"/>
      <c r="D580" s="89"/>
      <c r="E580" s="89"/>
      <c r="F580" s="89"/>
      <c r="G580" s="89"/>
      <c r="H580" s="89"/>
      <c r="I580" s="89"/>
      <c r="J580" s="89"/>
      <c r="K580" s="89"/>
    </row>
    <row r="581" spans="2:11" ht="45" customHeight="1" x14ac:dyDescent="0.25">
      <c r="B581" s="89"/>
      <c r="C581" s="89"/>
      <c r="D581" s="89"/>
      <c r="E581" s="89"/>
      <c r="F581" s="89"/>
      <c r="G581" s="89"/>
      <c r="H581" s="89"/>
      <c r="I581" s="89"/>
      <c r="J581" s="89"/>
      <c r="K581" s="89"/>
    </row>
    <row r="582" spans="2:11" ht="45" customHeight="1" x14ac:dyDescent="0.25">
      <c r="B582" s="89"/>
      <c r="C582" s="89"/>
      <c r="D582" s="89"/>
      <c r="E582" s="89"/>
      <c r="F582" s="89"/>
      <c r="G582" s="89"/>
      <c r="H582" s="89"/>
      <c r="I582" s="89"/>
      <c r="J582" s="89"/>
      <c r="K582" s="89"/>
    </row>
    <row r="583" spans="2:11" ht="45" customHeight="1" x14ac:dyDescent="0.25">
      <c r="B583" s="89"/>
      <c r="C583" s="89"/>
      <c r="D583" s="89"/>
      <c r="E583" s="89"/>
      <c r="F583" s="89"/>
      <c r="G583" s="89"/>
      <c r="H583" s="89"/>
      <c r="I583" s="89"/>
      <c r="J583" s="89"/>
      <c r="K583" s="89"/>
    </row>
    <row r="584" spans="2:11" ht="45" customHeight="1" x14ac:dyDescent="0.25">
      <c r="B584" s="89"/>
      <c r="C584" s="89"/>
      <c r="D584" s="89"/>
      <c r="E584" s="89"/>
      <c r="F584" s="89"/>
      <c r="G584" s="89"/>
      <c r="H584" s="89"/>
      <c r="I584" s="89"/>
      <c r="J584" s="89"/>
      <c r="K584" s="89"/>
    </row>
    <row r="585" spans="2:11" ht="45" customHeight="1" x14ac:dyDescent="0.25">
      <c r="B585" s="89"/>
      <c r="C585" s="89"/>
      <c r="D585" s="89"/>
      <c r="E585" s="89"/>
      <c r="F585" s="89"/>
      <c r="G585" s="89"/>
      <c r="H585" s="89"/>
      <c r="I585" s="89"/>
      <c r="J585" s="89"/>
      <c r="K585" s="89"/>
    </row>
    <row r="586" spans="2:11" ht="45" customHeight="1" x14ac:dyDescent="0.25">
      <c r="B586" s="89"/>
      <c r="C586" s="89"/>
      <c r="D586" s="89"/>
      <c r="E586" s="89"/>
      <c r="F586" s="89"/>
      <c r="G586" s="89"/>
      <c r="H586" s="89"/>
      <c r="I586" s="89"/>
      <c r="J586" s="89"/>
      <c r="K586" s="89"/>
    </row>
    <row r="587" spans="2:11" ht="45" customHeight="1" x14ac:dyDescent="0.25">
      <c r="B587" s="89"/>
      <c r="C587" s="89"/>
      <c r="D587" s="89"/>
      <c r="E587" s="89"/>
      <c r="F587" s="89"/>
      <c r="G587" s="89"/>
      <c r="H587" s="89"/>
      <c r="I587" s="89"/>
      <c r="J587" s="89"/>
      <c r="K587" s="89"/>
    </row>
    <row r="588" spans="2:11" ht="45" customHeight="1" x14ac:dyDescent="0.25">
      <c r="B588" s="89"/>
      <c r="C588" s="89"/>
      <c r="D588" s="89"/>
      <c r="E588" s="89"/>
      <c r="F588" s="89"/>
      <c r="G588" s="89"/>
      <c r="H588" s="89"/>
      <c r="I588" s="89"/>
      <c r="J588" s="89"/>
      <c r="K588" s="89"/>
    </row>
    <row r="589" spans="2:11" ht="45" customHeight="1" x14ac:dyDescent="0.25">
      <c r="B589" s="89"/>
      <c r="C589" s="89"/>
      <c r="D589" s="89"/>
      <c r="E589" s="89"/>
      <c r="F589" s="89"/>
      <c r="G589" s="89"/>
      <c r="H589" s="89"/>
      <c r="I589" s="89"/>
      <c r="J589" s="89"/>
      <c r="K589" s="89"/>
    </row>
    <row r="590" spans="2:11" ht="45" customHeight="1" x14ac:dyDescent="0.25">
      <c r="B590" s="89"/>
      <c r="C590" s="89"/>
      <c r="D590" s="89"/>
      <c r="E590" s="89"/>
      <c r="F590" s="89"/>
      <c r="G590" s="89"/>
      <c r="H590" s="89"/>
      <c r="I590" s="89"/>
      <c r="J590" s="89"/>
      <c r="K590" s="89"/>
    </row>
    <row r="591" spans="2:11" ht="45" customHeight="1" x14ac:dyDescent="0.25">
      <c r="B591" s="89"/>
      <c r="C591" s="89"/>
      <c r="D591" s="89"/>
      <c r="E591" s="89"/>
      <c r="F591" s="89"/>
      <c r="G591" s="89"/>
      <c r="H591" s="89"/>
      <c r="I591" s="89"/>
      <c r="J591" s="89"/>
      <c r="K591" s="89"/>
    </row>
    <row r="592" spans="2:11" ht="45" customHeight="1" x14ac:dyDescent="0.25">
      <c r="B592" s="89"/>
      <c r="C592" s="89"/>
      <c r="D592" s="89"/>
      <c r="E592" s="89"/>
      <c r="F592" s="89"/>
      <c r="G592" s="89"/>
      <c r="H592" s="89"/>
      <c r="I592" s="89"/>
      <c r="J592" s="89"/>
      <c r="K592" s="89"/>
    </row>
    <row r="593" spans="2:11" ht="45" customHeight="1" x14ac:dyDescent="0.25">
      <c r="B593" s="89"/>
      <c r="C593" s="89"/>
      <c r="D593" s="89"/>
      <c r="E593" s="89"/>
      <c r="F593" s="89"/>
      <c r="G593" s="89"/>
      <c r="H593" s="89"/>
      <c r="I593" s="89"/>
      <c r="J593" s="89"/>
      <c r="K593" s="89"/>
    </row>
    <row r="594" spans="2:11" ht="45" customHeight="1" x14ac:dyDescent="0.25">
      <c r="B594" s="89"/>
      <c r="C594" s="89"/>
      <c r="D594" s="89"/>
      <c r="E594" s="89"/>
      <c r="F594" s="89"/>
      <c r="G594" s="89"/>
      <c r="H594" s="89"/>
      <c r="I594" s="89"/>
      <c r="J594" s="89"/>
      <c r="K594" s="89"/>
    </row>
    <row r="595" spans="2:11" ht="45" customHeight="1" x14ac:dyDescent="0.25">
      <c r="B595" s="89"/>
      <c r="C595" s="89"/>
      <c r="D595" s="89"/>
      <c r="E595" s="89"/>
      <c r="F595" s="89"/>
      <c r="G595" s="89"/>
      <c r="H595" s="89"/>
      <c r="I595" s="89"/>
      <c r="J595" s="89"/>
      <c r="K595" s="89"/>
    </row>
    <row r="596" spans="2:11" ht="45" customHeight="1" x14ac:dyDescent="0.25">
      <c r="B596" s="89"/>
      <c r="C596" s="89"/>
      <c r="D596" s="89"/>
      <c r="E596" s="89"/>
      <c r="F596" s="89"/>
      <c r="G596" s="89"/>
      <c r="H596" s="89"/>
      <c r="I596" s="89"/>
      <c r="J596" s="89"/>
      <c r="K596" s="89"/>
    </row>
    <row r="597" spans="2:11" ht="45" customHeight="1" x14ac:dyDescent="0.25">
      <c r="B597" s="89"/>
      <c r="C597" s="89"/>
      <c r="D597" s="89"/>
      <c r="E597" s="89"/>
      <c r="F597" s="89"/>
      <c r="G597" s="89"/>
      <c r="H597" s="89"/>
      <c r="I597" s="89"/>
      <c r="J597" s="89"/>
      <c r="K597" s="89"/>
    </row>
    <row r="598" spans="2:11" ht="45" customHeight="1" x14ac:dyDescent="0.25">
      <c r="B598" s="89"/>
      <c r="C598" s="89"/>
      <c r="D598" s="89"/>
      <c r="E598" s="89"/>
      <c r="F598" s="89"/>
      <c r="G598" s="89"/>
      <c r="H598" s="89"/>
      <c r="I598" s="89"/>
      <c r="J598" s="89"/>
      <c r="K598" s="89"/>
    </row>
    <row r="599" spans="2:11" ht="45" customHeight="1" x14ac:dyDescent="0.25">
      <c r="B599" s="89"/>
      <c r="C599" s="89"/>
      <c r="D599" s="89"/>
      <c r="E599" s="89"/>
      <c r="F599" s="89"/>
      <c r="G599" s="89"/>
      <c r="H599" s="89"/>
      <c r="I599" s="89"/>
      <c r="J599" s="89"/>
      <c r="K599" s="89"/>
    </row>
    <row r="600" spans="2:11" ht="45" customHeight="1" x14ac:dyDescent="0.25">
      <c r="B600" s="89"/>
      <c r="C600" s="89"/>
      <c r="D600" s="89"/>
      <c r="E600" s="89"/>
      <c r="F600" s="89"/>
      <c r="G600" s="89"/>
      <c r="H600" s="89"/>
      <c r="I600" s="89"/>
      <c r="J600" s="89"/>
      <c r="K600" s="89"/>
    </row>
    <row r="601" spans="2:11" ht="45" customHeight="1" x14ac:dyDescent="0.25">
      <c r="B601" s="89"/>
      <c r="C601" s="89"/>
      <c r="D601" s="89"/>
      <c r="E601" s="89"/>
      <c r="F601" s="89"/>
      <c r="G601" s="89"/>
      <c r="H601" s="89"/>
      <c r="I601" s="89"/>
      <c r="J601" s="89"/>
      <c r="K601" s="89"/>
    </row>
    <row r="602" spans="2:11" ht="45" customHeight="1" x14ac:dyDescent="0.25">
      <c r="B602" s="89"/>
      <c r="C602" s="89"/>
      <c r="D602" s="89"/>
      <c r="E602" s="89"/>
      <c r="F602" s="89"/>
      <c r="G602" s="89"/>
      <c r="H602" s="89"/>
      <c r="I602" s="89"/>
      <c r="J602" s="89"/>
      <c r="K602" s="89"/>
    </row>
    <row r="603" spans="2:11" ht="45" customHeight="1" x14ac:dyDescent="0.25">
      <c r="B603" s="89"/>
      <c r="C603" s="89"/>
      <c r="D603" s="89"/>
      <c r="E603" s="89"/>
      <c r="F603" s="89"/>
      <c r="G603" s="89"/>
      <c r="H603" s="89"/>
      <c r="I603" s="89"/>
      <c r="J603" s="89"/>
      <c r="K603" s="89"/>
    </row>
    <row r="604" spans="2:11" ht="45" customHeight="1" x14ac:dyDescent="0.25">
      <c r="B604" s="89"/>
      <c r="C604" s="89"/>
      <c r="D604" s="89"/>
      <c r="E604" s="89"/>
      <c r="F604" s="89"/>
      <c r="G604" s="89"/>
      <c r="H604" s="89"/>
      <c r="I604" s="89"/>
      <c r="J604" s="89"/>
      <c r="K604" s="89"/>
    </row>
    <row r="605" spans="2:11" ht="45" customHeight="1" x14ac:dyDescent="0.25">
      <c r="B605" s="89"/>
      <c r="C605" s="89"/>
      <c r="D605" s="89"/>
      <c r="E605" s="89"/>
      <c r="F605" s="89"/>
      <c r="G605" s="89"/>
      <c r="H605" s="89"/>
      <c r="I605" s="89"/>
      <c r="J605" s="89"/>
      <c r="K605" s="89"/>
    </row>
    <row r="606" spans="2:11" ht="45" customHeight="1" x14ac:dyDescent="0.25">
      <c r="B606" s="89"/>
      <c r="C606" s="89"/>
      <c r="D606" s="89"/>
      <c r="E606" s="89"/>
      <c r="F606" s="89"/>
      <c r="G606" s="89"/>
      <c r="H606" s="89"/>
      <c r="I606" s="89"/>
      <c r="J606" s="89"/>
      <c r="K606" s="89"/>
    </row>
    <row r="607" spans="2:11" ht="45" customHeight="1" x14ac:dyDescent="0.25">
      <c r="B607" s="89"/>
      <c r="C607" s="89"/>
      <c r="D607" s="89"/>
      <c r="E607" s="89"/>
      <c r="F607" s="89"/>
      <c r="G607" s="89"/>
      <c r="H607" s="89"/>
      <c r="I607" s="89"/>
      <c r="J607" s="89"/>
      <c r="K607" s="89"/>
    </row>
    <row r="608" spans="2:11" ht="45" customHeight="1" x14ac:dyDescent="0.25">
      <c r="B608" s="89"/>
      <c r="C608" s="89"/>
      <c r="D608" s="89"/>
      <c r="E608" s="89"/>
      <c r="F608" s="89"/>
      <c r="G608" s="89"/>
      <c r="H608" s="89"/>
      <c r="I608" s="89"/>
      <c r="J608" s="89"/>
      <c r="K608" s="89"/>
    </row>
    <row r="609" spans="2:11" ht="45" customHeight="1" x14ac:dyDescent="0.25">
      <c r="B609" s="89"/>
      <c r="C609" s="89"/>
      <c r="D609" s="89"/>
      <c r="E609" s="89"/>
      <c r="F609" s="89"/>
      <c r="G609" s="89"/>
      <c r="H609" s="89"/>
      <c r="I609" s="89"/>
      <c r="J609" s="89"/>
      <c r="K609" s="89"/>
    </row>
    <row r="610" spans="2:11" ht="45" customHeight="1" x14ac:dyDescent="0.25">
      <c r="B610" s="89"/>
      <c r="C610" s="89"/>
      <c r="D610" s="89"/>
      <c r="E610" s="89"/>
      <c r="F610" s="89"/>
      <c r="G610" s="89"/>
      <c r="H610" s="89"/>
      <c r="I610" s="89"/>
      <c r="J610" s="89"/>
      <c r="K610" s="89"/>
    </row>
  </sheetData>
  <autoFilter ref="B4:L481" xr:uid="{00000000-0009-0000-0000-00000A000000}"/>
  <mergeCells count="2">
    <mergeCell ref="B2:L2"/>
    <mergeCell ref="B3:L3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4" fitToHeight="0" orientation="landscape" r:id="rId1"/>
  <headerFooter>
    <oddFooter>&amp;CVia Ambiental Engenharia e Serviços S/A&amp;RPágina &amp;P de &amp;N</oddFooter>
  </headerFooter>
  <rowBreaks count="2" manualBreakCount="2">
    <brk id="481" max="12" man="1"/>
    <brk id="488" min="1" max="11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1:F14"/>
  <sheetViews>
    <sheetView view="pageBreakPreview" zoomScale="90" zoomScaleNormal="100" zoomScaleSheetLayoutView="90" workbookViewId="0">
      <selection activeCell="E7" sqref="E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1" style="89" customWidth="1"/>
    <col min="4" max="4" width="24.5703125" style="89" customWidth="1"/>
    <col min="5" max="5" width="61" style="89" customWidth="1"/>
    <col min="6" max="16384" width="9.140625" style="89"/>
  </cols>
  <sheetData>
    <row r="1" spans="2:6" ht="15.75" thickBot="1" x14ac:dyDescent="0.3"/>
    <row r="2" spans="2:6" ht="12.75" customHeight="1" x14ac:dyDescent="0.25">
      <c r="B2" s="474" t="s">
        <v>193</v>
      </c>
      <c r="C2" s="475"/>
      <c r="D2" s="476"/>
      <c r="E2" s="136"/>
    </row>
    <row r="3" spans="2:6" ht="12.75" customHeight="1" x14ac:dyDescent="0.25">
      <c r="B3" s="477"/>
      <c r="C3" s="478"/>
      <c r="D3" s="479"/>
      <c r="E3" s="136"/>
    </row>
    <row r="4" spans="2:6" ht="12.75" customHeight="1" x14ac:dyDescent="0.25">
      <c r="B4" s="477"/>
      <c r="C4" s="478"/>
      <c r="D4" s="479"/>
      <c r="E4" s="136"/>
    </row>
    <row r="5" spans="2:6" ht="12.75" customHeight="1" thickBot="1" x14ac:dyDescent="0.3">
      <c r="B5" s="480"/>
      <c r="C5" s="481"/>
      <c r="D5" s="482"/>
      <c r="E5" s="136"/>
    </row>
    <row r="6" spans="2:6" ht="28.5" customHeight="1" thickBot="1" x14ac:dyDescent="0.3">
      <c r="B6" s="483" t="s">
        <v>387</v>
      </c>
      <c r="C6" s="484"/>
      <c r="D6" s="485"/>
      <c r="E6" s="137"/>
    </row>
    <row r="7" spans="2:6" ht="42.75" customHeight="1" thickBot="1" x14ac:dyDescent="0.3">
      <c r="B7" s="103" t="s">
        <v>34</v>
      </c>
      <c r="C7" s="122" t="s">
        <v>23</v>
      </c>
      <c r="D7" s="105" t="s">
        <v>19</v>
      </c>
      <c r="E7" s="138"/>
      <c r="F7" s="90"/>
    </row>
    <row r="8" spans="2:6" ht="29.25" customHeight="1" x14ac:dyDescent="0.25">
      <c r="B8" s="143" t="s">
        <v>35</v>
      </c>
      <c r="C8" s="144"/>
      <c r="D8" s="145"/>
      <c r="E8" s="139"/>
    </row>
    <row r="9" spans="2:6" ht="29.25" customHeight="1" x14ac:dyDescent="0.25">
      <c r="B9" s="18" t="s">
        <v>36</v>
      </c>
      <c r="C9" s="141"/>
      <c r="D9" s="127"/>
      <c r="E9" s="139"/>
    </row>
    <row r="10" spans="2:6" ht="29.25" customHeight="1" x14ac:dyDescent="0.25">
      <c r="B10" s="18" t="s">
        <v>37</v>
      </c>
      <c r="C10" s="141"/>
      <c r="D10" s="127"/>
      <c r="E10" s="139"/>
    </row>
    <row r="11" spans="2:6" ht="29.25" customHeight="1" x14ac:dyDescent="0.25">
      <c r="B11" s="18" t="s">
        <v>38</v>
      </c>
      <c r="C11" s="141"/>
      <c r="D11" s="127"/>
      <c r="E11" s="139"/>
    </row>
    <row r="12" spans="2:6" ht="29.25" customHeight="1" thickBot="1" x14ac:dyDescent="0.3">
      <c r="B12" s="19" t="s">
        <v>207</v>
      </c>
      <c r="C12" s="142"/>
      <c r="D12" s="135"/>
      <c r="E12" s="139"/>
    </row>
    <row r="13" spans="2:6" ht="30" customHeight="1" thickBot="1" x14ac:dyDescent="0.3">
      <c r="B13" s="126" t="s">
        <v>190</v>
      </c>
      <c r="C13" s="147">
        <f>SUM(C8:C12)</f>
        <v>0</v>
      </c>
      <c r="D13" s="146"/>
      <c r="E13" s="140"/>
    </row>
    <row r="14" spans="2:6" ht="20.25" customHeight="1" x14ac:dyDescent="0.25">
      <c r="B14" s="82" t="s">
        <v>192</v>
      </c>
    </row>
  </sheetData>
  <mergeCells count="2">
    <mergeCell ref="B2:D5"/>
    <mergeCell ref="B6:D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1:F15"/>
  <sheetViews>
    <sheetView zoomScaleNormal="100" workbookViewId="0">
      <selection activeCell="C14" sqref="C14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18.42578125" style="89" customWidth="1"/>
    <col min="7" max="16384" width="9.140625" style="89"/>
  </cols>
  <sheetData>
    <row r="1" spans="2:6" ht="15.75" thickBot="1" x14ac:dyDescent="0.3"/>
    <row r="2" spans="2:6" ht="12.75" customHeight="1" x14ac:dyDescent="0.25">
      <c r="B2" s="486" t="s">
        <v>57</v>
      </c>
      <c r="C2" s="487"/>
      <c r="D2" s="487"/>
      <c r="E2" s="487"/>
      <c r="F2" s="488"/>
    </row>
    <row r="3" spans="2:6" ht="12.75" customHeight="1" x14ac:dyDescent="0.25">
      <c r="B3" s="489"/>
      <c r="C3" s="490"/>
      <c r="D3" s="490"/>
      <c r="E3" s="490"/>
      <c r="F3" s="491"/>
    </row>
    <row r="4" spans="2:6" ht="12.75" customHeight="1" x14ac:dyDescent="0.25">
      <c r="B4" s="489"/>
      <c r="C4" s="490"/>
      <c r="D4" s="490"/>
      <c r="E4" s="490"/>
      <c r="F4" s="491"/>
    </row>
    <row r="5" spans="2:6" ht="12.75" customHeight="1" thickBot="1" x14ac:dyDescent="0.3">
      <c r="B5" s="492"/>
      <c r="C5" s="493"/>
      <c r="D5" s="493"/>
      <c r="E5" s="493"/>
      <c r="F5" s="494"/>
    </row>
    <row r="6" spans="2:6" ht="28.5" customHeight="1" thickBot="1" x14ac:dyDescent="0.3">
      <c r="B6" s="483" t="s">
        <v>394</v>
      </c>
      <c r="C6" s="484"/>
      <c r="D6" s="484"/>
      <c r="E6" s="484"/>
      <c r="F6" s="485"/>
    </row>
    <row r="7" spans="2:6" ht="42.75" customHeight="1" x14ac:dyDescent="0.25">
      <c r="B7" s="91" t="s">
        <v>34</v>
      </c>
      <c r="C7" s="92" t="s">
        <v>23</v>
      </c>
      <c r="D7" s="92" t="s">
        <v>14</v>
      </c>
      <c r="E7" s="99" t="s">
        <v>15</v>
      </c>
      <c r="F7" s="106" t="s">
        <v>19</v>
      </c>
    </row>
    <row r="8" spans="2:6" ht="29.25" customHeight="1" x14ac:dyDescent="0.25">
      <c r="B8" s="18" t="s">
        <v>35</v>
      </c>
      <c r="C8" s="97">
        <v>0</v>
      </c>
      <c r="D8" s="96"/>
      <c r="E8" s="3"/>
      <c r="F8" s="4"/>
    </row>
    <row r="9" spans="2:6" ht="29.25" customHeight="1" x14ac:dyDescent="0.25">
      <c r="B9" s="18" t="s">
        <v>36</v>
      </c>
      <c r="C9" s="97">
        <v>0</v>
      </c>
      <c r="D9" s="96"/>
      <c r="E9" s="3"/>
      <c r="F9" s="4"/>
    </row>
    <row r="10" spans="2:6" ht="29.25" customHeight="1" x14ac:dyDescent="0.25">
      <c r="B10" s="18" t="s">
        <v>37</v>
      </c>
      <c r="C10" s="270">
        <v>0</v>
      </c>
      <c r="D10" s="96"/>
      <c r="E10" s="3"/>
      <c r="F10" s="4"/>
    </row>
    <row r="11" spans="2:6" ht="29.25" customHeight="1" x14ac:dyDescent="0.25">
      <c r="B11" s="18" t="s">
        <v>38</v>
      </c>
      <c r="C11" s="97">
        <v>0</v>
      </c>
      <c r="D11" s="96"/>
      <c r="E11" s="3"/>
      <c r="F11" s="4"/>
    </row>
    <row r="12" spans="2:6" ht="29.25" customHeight="1" x14ac:dyDescent="0.25">
      <c r="B12" s="18" t="s">
        <v>202</v>
      </c>
      <c r="C12" s="97">
        <v>0</v>
      </c>
      <c r="D12" s="96"/>
      <c r="E12" s="3"/>
      <c r="F12" s="4"/>
    </row>
    <row r="13" spans="2:6" ht="29.25" customHeight="1" x14ac:dyDescent="0.25">
      <c r="B13" s="18" t="s">
        <v>201</v>
      </c>
      <c r="C13" s="270">
        <v>0</v>
      </c>
      <c r="D13" s="96"/>
      <c r="E13" s="3"/>
      <c r="F13" s="4"/>
    </row>
    <row r="14" spans="2:6" ht="20.25" customHeight="1" thickBot="1" x14ac:dyDescent="0.3">
      <c r="B14" s="98" t="s">
        <v>190</v>
      </c>
      <c r="C14" s="100">
        <f>SUM(C8:C13)</f>
        <v>0</v>
      </c>
      <c r="D14" s="101"/>
      <c r="E14" s="101"/>
      <c r="F14" s="102"/>
    </row>
    <row r="15" spans="2:6" x14ac:dyDescent="0.25">
      <c r="B15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1:H15"/>
  <sheetViews>
    <sheetView zoomScale="80" zoomScaleNormal="80" workbookViewId="0">
      <selection activeCell="N9" sqref="N9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3" width="65.140625" style="1" customWidth="1"/>
    <col min="4" max="5" width="25.7109375" style="1" hidden="1" customWidth="1"/>
    <col min="6" max="6" width="21.7109375" style="1" customWidth="1"/>
    <col min="7" max="16384" width="9.140625" style="1"/>
  </cols>
  <sheetData>
    <row r="1" spans="2:8" ht="15.75" thickBot="1" x14ac:dyDescent="0.3"/>
    <row r="2" spans="2:8" ht="12.75" customHeight="1" x14ac:dyDescent="0.25">
      <c r="B2" s="486" t="s">
        <v>196</v>
      </c>
      <c r="C2" s="487"/>
      <c r="D2" s="487"/>
      <c r="E2" s="487"/>
      <c r="F2" s="488"/>
    </row>
    <row r="3" spans="2:8" ht="12.75" customHeight="1" x14ac:dyDescent="0.25">
      <c r="B3" s="489"/>
      <c r="C3" s="490"/>
      <c r="D3" s="490"/>
      <c r="E3" s="490"/>
      <c r="F3" s="491"/>
    </row>
    <row r="4" spans="2:8" ht="12.75" customHeight="1" x14ac:dyDescent="0.25">
      <c r="B4" s="489"/>
      <c r="C4" s="490"/>
      <c r="D4" s="490"/>
      <c r="E4" s="490"/>
      <c r="F4" s="491"/>
    </row>
    <row r="5" spans="2:8" ht="12.75" customHeight="1" thickBot="1" x14ac:dyDescent="0.3">
      <c r="B5" s="492"/>
      <c r="C5" s="493"/>
      <c r="D5" s="493"/>
      <c r="E5" s="493"/>
      <c r="F5" s="494"/>
    </row>
    <row r="6" spans="2:8" ht="28.5" customHeight="1" thickBot="1" x14ac:dyDescent="0.3">
      <c r="B6" s="483" t="s">
        <v>403</v>
      </c>
      <c r="C6" s="484"/>
      <c r="D6" s="484"/>
      <c r="E6" s="484"/>
      <c r="F6" s="485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>
        <v>0</v>
      </c>
      <c r="D8" s="128"/>
      <c r="E8" s="7"/>
      <c r="F8" s="8"/>
      <c r="H8" s="183"/>
    </row>
    <row r="9" spans="2:8" ht="29.25" customHeight="1" x14ac:dyDescent="0.25">
      <c r="B9" s="18" t="s">
        <v>36</v>
      </c>
      <c r="C9" s="181">
        <v>0</v>
      </c>
      <c r="D9" s="96"/>
      <c r="E9" s="3"/>
      <c r="F9" s="4"/>
    </row>
    <row r="10" spans="2:8" ht="29.25" customHeight="1" x14ac:dyDescent="0.25">
      <c r="B10" s="18" t="s">
        <v>37</v>
      </c>
      <c r="C10" s="181">
        <v>2</v>
      </c>
      <c r="D10" s="96"/>
      <c r="E10" s="3"/>
      <c r="F10" s="240"/>
    </row>
    <row r="11" spans="2:8" ht="29.25" customHeight="1" x14ac:dyDescent="0.25">
      <c r="B11" s="18" t="s">
        <v>38</v>
      </c>
      <c r="C11" s="181">
        <v>0</v>
      </c>
      <c r="D11" s="96"/>
      <c r="E11" s="3"/>
      <c r="F11" s="4"/>
    </row>
    <row r="12" spans="2:8" s="89" customFormat="1" ht="29.25" customHeight="1" x14ac:dyDescent="0.25">
      <c r="B12" s="18" t="s">
        <v>207</v>
      </c>
      <c r="C12" s="181">
        <v>2</v>
      </c>
      <c r="D12" s="96"/>
      <c r="E12" s="3"/>
      <c r="F12" s="240"/>
    </row>
    <row r="13" spans="2:8" s="89" customFormat="1" ht="29.25" customHeight="1" thickBot="1" x14ac:dyDescent="0.3">
      <c r="B13" s="18" t="s">
        <v>363</v>
      </c>
      <c r="C13" s="181">
        <v>0</v>
      </c>
      <c r="D13" s="96"/>
      <c r="E13" s="3"/>
      <c r="F13" s="4"/>
    </row>
    <row r="14" spans="2:8" ht="20.25" customHeight="1" thickBot="1" x14ac:dyDescent="0.3">
      <c r="B14" s="131" t="s">
        <v>190</v>
      </c>
      <c r="C14" s="132">
        <f>SUM(C8:C13)</f>
        <v>4</v>
      </c>
      <c r="D14" s="133"/>
      <c r="E14" s="133"/>
      <c r="F14" s="134"/>
    </row>
    <row r="15" spans="2:8" x14ac:dyDescent="0.25">
      <c r="B15" s="82" t="s">
        <v>192</v>
      </c>
      <c r="C15" s="89"/>
      <c r="D15" s="89"/>
      <c r="E15" s="89"/>
      <c r="F15" s="89"/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23DC8F-73D3-4CC4-84C9-E650FDC9BE8A}">
  <sheetPr>
    <pageSetUpPr fitToPage="1"/>
  </sheetPr>
  <dimension ref="B1:H14"/>
  <sheetViews>
    <sheetView zoomScaleNormal="100" workbookViewId="0">
      <selection activeCell="C8" sqref="C8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86" t="s">
        <v>193</v>
      </c>
      <c r="C2" s="487"/>
      <c r="D2" s="487"/>
      <c r="E2" s="487"/>
      <c r="F2" s="488"/>
    </row>
    <row r="3" spans="2:8" ht="12.75" customHeight="1" x14ac:dyDescent="0.25">
      <c r="B3" s="489"/>
      <c r="C3" s="490"/>
      <c r="D3" s="490"/>
      <c r="E3" s="490"/>
      <c r="F3" s="491"/>
    </row>
    <row r="4" spans="2:8" ht="12.75" customHeight="1" x14ac:dyDescent="0.25">
      <c r="B4" s="489"/>
      <c r="C4" s="490"/>
      <c r="D4" s="490"/>
      <c r="E4" s="490"/>
      <c r="F4" s="491"/>
    </row>
    <row r="5" spans="2:8" ht="12.75" customHeight="1" thickBot="1" x14ac:dyDescent="0.3">
      <c r="B5" s="492"/>
      <c r="C5" s="493"/>
      <c r="D5" s="493"/>
      <c r="E5" s="493"/>
      <c r="F5" s="494"/>
    </row>
    <row r="6" spans="2:8" ht="28.5" customHeight="1" thickBot="1" x14ac:dyDescent="0.3">
      <c r="B6" s="483" t="s">
        <v>361</v>
      </c>
      <c r="C6" s="484"/>
      <c r="D6" s="484"/>
      <c r="E6" s="484"/>
      <c r="F6" s="485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202</v>
      </c>
      <c r="C12" s="181"/>
      <c r="D12" s="96"/>
      <c r="E12" s="3"/>
      <c r="F12" s="4"/>
    </row>
    <row r="13" spans="2:8" ht="20.25" customHeight="1" thickBot="1" x14ac:dyDescent="0.3">
      <c r="B13" s="131" t="s">
        <v>190</v>
      </c>
      <c r="C13" s="132">
        <f>SUM(C8:C12)</f>
        <v>0</v>
      </c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0D216D-F323-43F5-B0A6-326921ECB75E}">
  <sheetPr>
    <pageSetUpPr fitToPage="1"/>
  </sheetPr>
  <dimension ref="B1:H14"/>
  <sheetViews>
    <sheetView zoomScaleNormal="100" workbookViewId="0">
      <selection activeCell="B6" sqref="B6:F6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86" t="s">
        <v>352</v>
      </c>
      <c r="C2" s="487"/>
      <c r="D2" s="487"/>
      <c r="E2" s="487"/>
      <c r="F2" s="488"/>
    </row>
    <row r="3" spans="2:8" ht="12.75" customHeight="1" x14ac:dyDescent="0.25">
      <c r="B3" s="489"/>
      <c r="C3" s="490"/>
      <c r="D3" s="490"/>
      <c r="E3" s="490"/>
      <c r="F3" s="491"/>
    </row>
    <row r="4" spans="2:8" ht="12.75" customHeight="1" x14ac:dyDescent="0.25">
      <c r="B4" s="489"/>
      <c r="C4" s="490"/>
      <c r="D4" s="490"/>
      <c r="E4" s="490"/>
      <c r="F4" s="491"/>
    </row>
    <row r="5" spans="2:8" ht="12.75" customHeight="1" thickBot="1" x14ac:dyDescent="0.3">
      <c r="B5" s="492"/>
      <c r="C5" s="493"/>
      <c r="D5" s="493"/>
      <c r="E5" s="493"/>
      <c r="F5" s="494"/>
    </row>
    <row r="6" spans="2:8" ht="28.5" customHeight="1" thickBot="1" x14ac:dyDescent="0.3">
      <c r="B6" s="483" t="s">
        <v>362</v>
      </c>
      <c r="C6" s="484"/>
      <c r="D6" s="484"/>
      <c r="E6" s="484"/>
      <c r="F6" s="485"/>
    </row>
    <row r="7" spans="2:8" ht="42.75" customHeight="1" thickBot="1" x14ac:dyDescent="0.3">
      <c r="B7" s="103" t="s">
        <v>34</v>
      </c>
      <c r="C7" s="104" t="s">
        <v>354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202</v>
      </c>
      <c r="C12" s="216"/>
      <c r="D12" s="96"/>
      <c r="E12" s="3"/>
      <c r="F12" s="4"/>
    </row>
    <row r="13" spans="2:8" ht="20.25" customHeight="1" thickBot="1" x14ac:dyDescent="0.3">
      <c r="B13" s="131" t="s">
        <v>355</v>
      </c>
      <c r="C13" s="132"/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F80D7-31A5-4732-A3BE-1A3980397EA3}">
  <sheetPr>
    <pageSetUpPr fitToPage="1"/>
  </sheetPr>
  <dimension ref="B1:H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86" t="s">
        <v>353</v>
      </c>
      <c r="C2" s="487"/>
      <c r="D2" s="487"/>
      <c r="E2" s="487"/>
      <c r="F2" s="488"/>
    </row>
    <row r="3" spans="2:8" ht="12.75" customHeight="1" x14ac:dyDescent="0.25">
      <c r="B3" s="489"/>
      <c r="C3" s="490"/>
      <c r="D3" s="490"/>
      <c r="E3" s="490"/>
      <c r="F3" s="491"/>
    </row>
    <row r="4" spans="2:8" ht="12.75" customHeight="1" x14ac:dyDescent="0.25">
      <c r="B4" s="489"/>
      <c r="C4" s="490"/>
      <c r="D4" s="490"/>
      <c r="E4" s="490"/>
      <c r="F4" s="491"/>
    </row>
    <row r="5" spans="2:8" ht="12.75" customHeight="1" thickBot="1" x14ac:dyDescent="0.3">
      <c r="B5" s="492"/>
      <c r="C5" s="493"/>
      <c r="D5" s="493"/>
      <c r="E5" s="493"/>
      <c r="F5" s="494"/>
    </row>
    <row r="6" spans="2:8" ht="28.5" customHeight="1" thickBot="1" x14ac:dyDescent="0.3">
      <c r="B6" s="483" t="s">
        <v>362</v>
      </c>
      <c r="C6" s="484"/>
      <c r="D6" s="484"/>
      <c r="E6" s="484"/>
      <c r="F6" s="485"/>
    </row>
    <row r="7" spans="2:8" ht="42.75" customHeight="1" thickBot="1" x14ac:dyDescent="0.3">
      <c r="B7" s="103" t="s">
        <v>34</v>
      </c>
      <c r="C7" s="104" t="s">
        <v>354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202</v>
      </c>
      <c r="C12" s="180"/>
      <c r="D12" s="96"/>
      <c r="E12" s="3"/>
      <c r="F12" s="4"/>
    </row>
    <row r="13" spans="2:8" ht="20.25" customHeight="1" thickBot="1" x14ac:dyDescent="0.3">
      <c r="B13" s="131" t="s">
        <v>355</v>
      </c>
      <c r="C13" s="132"/>
      <c r="D13" s="133"/>
      <c r="E13" s="133"/>
      <c r="F13" s="134"/>
    </row>
    <row r="14" spans="2:8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2B8DB-0C7E-4AA4-A624-392D83EA9441}">
  <sheetPr>
    <pageSetUpPr fitToPage="1"/>
  </sheetPr>
  <dimension ref="B1:N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14" ht="15.75" thickBot="1" x14ac:dyDescent="0.3"/>
    <row r="2" spans="2:14" ht="12.75" customHeight="1" x14ac:dyDescent="0.25">
      <c r="B2" s="486" t="s">
        <v>356</v>
      </c>
      <c r="C2" s="487"/>
      <c r="D2" s="487"/>
      <c r="E2" s="487"/>
      <c r="F2" s="488"/>
    </row>
    <row r="3" spans="2:14" ht="12.75" customHeight="1" x14ac:dyDescent="0.25">
      <c r="B3" s="489"/>
      <c r="C3" s="490"/>
      <c r="D3" s="490"/>
      <c r="E3" s="490"/>
      <c r="F3" s="491"/>
    </row>
    <row r="4" spans="2:14" ht="12.75" customHeight="1" x14ac:dyDescent="0.25">
      <c r="B4" s="489"/>
      <c r="C4" s="490"/>
      <c r="D4" s="490"/>
      <c r="E4" s="490"/>
      <c r="F4" s="491"/>
    </row>
    <row r="5" spans="2:14" ht="12.75" customHeight="1" thickBot="1" x14ac:dyDescent="0.3">
      <c r="B5" s="492"/>
      <c r="C5" s="493"/>
      <c r="D5" s="493"/>
      <c r="E5" s="493"/>
      <c r="F5" s="494"/>
    </row>
    <row r="6" spans="2:14" ht="28.5" customHeight="1" thickBot="1" x14ac:dyDescent="0.3">
      <c r="B6" s="483" t="s">
        <v>362</v>
      </c>
      <c r="C6" s="484"/>
      <c r="D6" s="484"/>
      <c r="E6" s="484"/>
      <c r="F6" s="485"/>
    </row>
    <row r="7" spans="2:14" ht="42.75" customHeight="1" thickBot="1" x14ac:dyDescent="0.3">
      <c r="B7" s="103" t="s">
        <v>34</v>
      </c>
      <c r="C7" s="104" t="s">
        <v>354</v>
      </c>
      <c r="D7" s="104" t="s">
        <v>14</v>
      </c>
      <c r="E7" s="129" t="s">
        <v>15</v>
      </c>
      <c r="F7" s="130" t="s">
        <v>19</v>
      </c>
    </row>
    <row r="8" spans="2:14" ht="29.25" customHeight="1" x14ac:dyDescent="0.25">
      <c r="B8" s="17" t="s">
        <v>35</v>
      </c>
      <c r="C8" s="180"/>
      <c r="D8" s="128"/>
      <c r="E8" s="7"/>
      <c r="F8" s="22"/>
      <c r="H8" s="183"/>
    </row>
    <row r="9" spans="2:14" ht="29.25" customHeight="1" x14ac:dyDescent="0.25">
      <c r="B9" s="18" t="s">
        <v>36</v>
      </c>
      <c r="C9" s="181"/>
      <c r="D9" s="96"/>
      <c r="E9" s="3"/>
      <c r="F9" s="24"/>
      <c r="G9" s="217"/>
      <c r="H9" s="224"/>
      <c r="I9" s="224"/>
      <c r="J9" s="224"/>
      <c r="K9" s="224"/>
      <c r="L9" s="224"/>
      <c r="M9" s="224"/>
      <c r="N9" s="224"/>
    </row>
    <row r="10" spans="2:14" ht="29.25" customHeight="1" x14ac:dyDescent="0.25">
      <c r="B10" s="18" t="s">
        <v>37</v>
      </c>
      <c r="C10" s="181"/>
      <c r="D10" s="96"/>
      <c r="E10" s="3"/>
      <c r="F10" s="24"/>
      <c r="G10" s="217"/>
    </row>
    <row r="11" spans="2:14" ht="29.25" customHeight="1" x14ac:dyDescent="0.25">
      <c r="B11" s="18" t="s">
        <v>38</v>
      </c>
      <c r="C11" s="181"/>
      <c r="D11" s="96"/>
      <c r="E11" s="3"/>
      <c r="F11" s="24"/>
      <c r="G11" s="217"/>
    </row>
    <row r="12" spans="2:14" ht="29.25" customHeight="1" thickBot="1" x14ac:dyDescent="0.3">
      <c r="B12" s="18" t="s">
        <v>202</v>
      </c>
      <c r="C12" s="180"/>
      <c r="D12" s="96"/>
      <c r="E12" s="3"/>
      <c r="F12" s="24"/>
      <c r="G12" s="217"/>
    </row>
    <row r="13" spans="2:14" ht="20.25" customHeight="1" thickBot="1" x14ac:dyDescent="0.3">
      <c r="B13" s="131" t="s">
        <v>355</v>
      </c>
      <c r="C13" s="132">
        <v>0</v>
      </c>
      <c r="D13" s="133"/>
      <c r="E13" s="133"/>
      <c r="F13" s="134"/>
    </row>
    <row r="14" spans="2:14" x14ac:dyDescent="0.25">
      <c r="B14" s="82" t="s">
        <v>192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1:C11"/>
  <sheetViews>
    <sheetView zoomScale="30" zoomScaleNormal="30" zoomScaleSheetLayoutView="30" workbookViewId="0">
      <selection activeCell="M7" sqref="M7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5" t="s">
        <v>307</v>
      </c>
      <c r="C2" s="496"/>
    </row>
    <row r="3" spans="2:3" ht="15" customHeight="1" x14ac:dyDescent="0.25">
      <c r="B3" s="497"/>
      <c r="C3" s="498"/>
    </row>
    <row r="4" spans="2:3" ht="1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403</v>
      </c>
      <c r="C6" s="502"/>
    </row>
    <row r="7" spans="2:3" ht="408.75" customHeight="1" x14ac:dyDescent="0.25">
      <c r="B7" s="158"/>
      <c r="C7" s="159"/>
    </row>
    <row r="8" spans="2:3" ht="409.6" customHeight="1" x14ac:dyDescent="0.25">
      <c r="B8" s="109"/>
      <c r="C8" s="110"/>
    </row>
    <row r="9" spans="2:3" ht="407.25" customHeight="1" x14ac:dyDescent="0.25">
      <c r="B9" s="109"/>
      <c r="C9" s="110"/>
    </row>
    <row r="10" spans="2:3" ht="409.6" customHeight="1" thickBot="1" x14ac:dyDescent="0.3">
      <c r="B10" s="113"/>
      <c r="C10" s="114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D265C-7110-4B88-9EAA-3BFF0050EDB0}">
  <sheetPr>
    <pageSetUpPr fitToPage="1"/>
  </sheetPr>
  <dimension ref="B1:C11"/>
  <sheetViews>
    <sheetView zoomScale="30" zoomScaleNormal="30" workbookViewId="0">
      <selection activeCell="U8" sqref="U8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5" t="s">
        <v>338</v>
      </c>
      <c r="C2" s="496"/>
    </row>
    <row r="3" spans="2:3" ht="15" customHeight="1" x14ac:dyDescent="0.25">
      <c r="B3" s="497"/>
      <c r="C3" s="498"/>
    </row>
    <row r="4" spans="2:3" ht="1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403</v>
      </c>
      <c r="C6" s="502"/>
    </row>
    <row r="7" spans="2:3" ht="408.75" customHeight="1" x14ac:dyDescent="0.25">
      <c r="B7" s="158"/>
      <c r="C7" s="159"/>
    </row>
    <row r="8" spans="2:3" ht="409.6" customHeight="1" x14ac:dyDescent="0.25">
      <c r="B8" s="158"/>
      <c r="C8" s="159"/>
    </row>
    <row r="9" spans="2:3" ht="408.75" customHeight="1" x14ac:dyDescent="0.25">
      <c r="B9" s="158"/>
      <c r="C9" s="159"/>
    </row>
    <row r="10" spans="2:3" ht="409.6" customHeight="1" x14ac:dyDescent="0.25">
      <c r="B10" s="109"/>
      <c r="C10" s="110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992AC-71E0-4813-9D3A-8A6728F23D23}">
  <sheetPr>
    <pageSetUpPr fitToPage="1"/>
  </sheetPr>
  <dimension ref="B1:V12"/>
  <sheetViews>
    <sheetView zoomScale="20" zoomScaleNormal="20" zoomScaleSheetLayoutView="30" workbookViewId="0">
      <selection activeCell="S9" sqref="S9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22" ht="16.5" thickBot="1" x14ac:dyDescent="0.3"/>
    <row r="2" spans="2:22" ht="27" customHeight="1" x14ac:dyDescent="0.25">
      <c r="B2" s="495" t="s">
        <v>339</v>
      </c>
      <c r="C2" s="496"/>
    </row>
    <row r="3" spans="2:22" ht="15" customHeight="1" x14ac:dyDescent="0.25">
      <c r="B3" s="497"/>
      <c r="C3" s="498"/>
    </row>
    <row r="4" spans="2:22" ht="15" customHeight="1" x14ac:dyDescent="0.25">
      <c r="B4" s="497"/>
      <c r="C4" s="498"/>
    </row>
    <row r="5" spans="2:22" ht="15" customHeight="1" thickBot="1" x14ac:dyDescent="0.3">
      <c r="B5" s="499"/>
      <c r="C5" s="500"/>
    </row>
    <row r="6" spans="2:22" ht="41.25" customHeight="1" thickBot="1" x14ac:dyDescent="0.3">
      <c r="B6" s="501" t="s">
        <v>403</v>
      </c>
      <c r="C6" s="502"/>
    </row>
    <row r="7" spans="2:22" ht="409.6" customHeight="1" x14ac:dyDescent="0.25">
      <c r="B7" s="158"/>
      <c r="C7" s="159"/>
    </row>
    <row r="8" spans="2:22" ht="409.6" customHeight="1" x14ac:dyDescent="0.25">
      <c r="B8" s="109"/>
      <c r="C8" s="110"/>
    </row>
    <row r="9" spans="2:22" ht="409.6" customHeight="1" x14ac:dyDescent="0.25">
      <c r="B9" s="285"/>
      <c r="C9" s="286"/>
    </row>
    <row r="10" spans="2:22" ht="409.5" customHeight="1" thickBot="1" x14ac:dyDescent="0.3">
      <c r="B10" s="168"/>
      <c r="C10" s="176"/>
      <c r="V10" s="76" t="s">
        <v>324</v>
      </c>
    </row>
    <row r="11" spans="2:22" x14ac:dyDescent="0.25">
      <c r="B11" s="218"/>
      <c r="C11" s="219"/>
    </row>
    <row r="12" spans="2:22" ht="16.5" thickBot="1" x14ac:dyDescent="0.3">
      <c r="B12" s="220"/>
      <c r="C12" s="221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1:C160"/>
  <sheetViews>
    <sheetView zoomScale="20" zoomScaleNormal="20" zoomScaleSheetLayoutView="30" workbookViewId="0">
      <selection activeCell="AD8" sqref="AD8"/>
    </sheetView>
  </sheetViews>
  <sheetFormatPr defaultColWidth="9.140625" defaultRowHeight="15.75" x14ac:dyDescent="0.25"/>
  <cols>
    <col min="1" max="1" width="3.85546875" style="76" customWidth="1"/>
    <col min="2" max="2" width="103.85546875" style="76" customWidth="1"/>
    <col min="3" max="3" width="103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5" t="s">
        <v>308</v>
      </c>
      <c r="C2" s="496"/>
    </row>
    <row r="3" spans="2:3" ht="15" customHeight="1" x14ac:dyDescent="0.25">
      <c r="B3" s="497"/>
      <c r="C3" s="498"/>
    </row>
    <row r="4" spans="2:3" ht="1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403</v>
      </c>
      <c r="C6" s="502"/>
    </row>
    <row r="7" spans="2:3" ht="409.5" customHeight="1" x14ac:dyDescent="0.25">
      <c r="B7" s="111"/>
      <c r="C7" s="112"/>
    </row>
    <row r="8" spans="2:3" ht="396" customHeight="1" x14ac:dyDescent="0.25">
      <c r="B8" s="158"/>
      <c r="C8" s="159"/>
    </row>
    <row r="9" spans="2:3" ht="408.75" customHeight="1" x14ac:dyDescent="0.25">
      <c r="B9" s="109"/>
      <c r="C9" s="110"/>
    </row>
    <row r="10" spans="2:3" ht="391.5" customHeight="1" thickBot="1" x14ac:dyDescent="0.3">
      <c r="B10" s="113"/>
      <c r="C10" s="114"/>
    </row>
    <row r="11" spans="2:3" ht="35.25" customHeight="1" x14ac:dyDescent="0.25">
      <c r="B11" s="77"/>
      <c r="C11" s="167"/>
    </row>
    <row r="12" spans="2:3" ht="35.25" customHeight="1" x14ac:dyDescent="0.25">
      <c r="B12" s="77"/>
      <c r="C12" s="167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B1:C160"/>
  <sheetViews>
    <sheetView zoomScale="30" zoomScaleNormal="30" zoomScaleSheetLayoutView="20" workbookViewId="0">
      <selection activeCell="T10" sqref="T10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4.5703125" style="76" customWidth="1"/>
    <col min="4" max="10" width="9.140625" style="76"/>
    <col min="11" max="11" width="9.140625" style="76" customWidth="1"/>
    <col min="12" max="16384" width="9.140625" style="76"/>
  </cols>
  <sheetData>
    <row r="1" spans="2:3" ht="16.5" thickBot="1" x14ac:dyDescent="0.3"/>
    <row r="2" spans="2:3" ht="27" customHeight="1" x14ac:dyDescent="0.25">
      <c r="B2" s="495" t="s">
        <v>309</v>
      </c>
      <c r="C2" s="496"/>
    </row>
    <row r="3" spans="2:3" ht="15" customHeight="1" x14ac:dyDescent="0.25">
      <c r="B3" s="497"/>
      <c r="C3" s="498"/>
    </row>
    <row r="4" spans="2:3" ht="1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403</v>
      </c>
      <c r="C6" s="502"/>
    </row>
    <row r="7" spans="2:3" ht="408.75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95" customHeight="1" x14ac:dyDescent="0.25">
      <c r="B9" s="168"/>
      <c r="C9" s="176"/>
    </row>
    <row r="10" spans="2:3" ht="408.9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15" bottom="0.59055118110236215" header="0.31496062992125984" footer="0.31496062992125984"/>
  <pageSetup paperSize="9" scale="46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1:IZ161"/>
  <sheetViews>
    <sheetView topLeftCell="A7" zoomScale="20" zoomScaleNormal="20" zoomScaleSheetLayoutView="40" workbookViewId="0">
      <selection activeCell="AL9" sqref="AL9"/>
    </sheetView>
  </sheetViews>
  <sheetFormatPr defaultColWidth="9.140625" defaultRowHeight="15.75" x14ac:dyDescent="0.25"/>
  <cols>
    <col min="1" max="1" width="3.85546875" style="76" customWidth="1"/>
    <col min="2" max="2" width="103.140625" style="76" customWidth="1"/>
    <col min="3" max="3" width="104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503" t="s">
        <v>310</v>
      </c>
      <c r="C2" s="504"/>
    </row>
    <row r="3" spans="2:3" ht="15" customHeight="1" x14ac:dyDescent="0.25">
      <c r="B3" s="505"/>
      <c r="C3" s="506"/>
    </row>
    <row r="4" spans="2:3" ht="15" customHeight="1" x14ac:dyDescent="0.25">
      <c r="B4" s="505"/>
      <c r="C4" s="506"/>
    </row>
    <row r="5" spans="2:3" ht="15" customHeight="1" thickBot="1" x14ac:dyDescent="0.3">
      <c r="B5" s="507"/>
      <c r="C5" s="508"/>
    </row>
    <row r="6" spans="2:3" ht="41.25" customHeight="1" thickBot="1" x14ac:dyDescent="0.3">
      <c r="B6" s="501" t="s">
        <v>403</v>
      </c>
      <c r="C6" s="502"/>
    </row>
    <row r="7" spans="2:3" ht="409.6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75" customHeight="1" x14ac:dyDescent="0.25">
      <c r="B9" s="109"/>
      <c r="C9" s="110"/>
    </row>
    <row r="10" spans="2:3" ht="406.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260" ht="35.25" customHeight="1" x14ac:dyDescent="0.25">
      <c r="B17" s="77"/>
      <c r="C17" s="78"/>
    </row>
    <row r="18" spans="2:260" ht="35.25" customHeight="1" x14ac:dyDescent="0.25">
      <c r="B18" s="77"/>
      <c r="C18" s="78"/>
    </row>
    <row r="19" spans="2:260" ht="35.25" customHeight="1" x14ac:dyDescent="0.25">
      <c r="B19" s="77"/>
      <c r="C19" s="78"/>
    </row>
    <row r="20" spans="2:260" ht="35.25" customHeight="1" x14ac:dyDescent="0.25">
      <c r="B20" s="77"/>
      <c r="C20" s="78"/>
    </row>
    <row r="21" spans="2:260" ht="35.25" customHeight="1" x14ac:dyDescent="0.25">
      <c r="B21" s="77"/>
      <c r="C21" s="78"/>
    </row>
    <row r="22" spans="2:260" ht="35.25" customHeight="1" x14ac:dyDescent="0.25">
      <c r="B22" s="77"/>
      <c r="C22" s="78"/>
    </row>
    <row r="23" spans="2:260" ht="35.25" customHeight="1" x14ac:dyDescent="0.25">
      <c r="B23" s="77"/>
      <c r="C23" s="78"/>
    </row>
    <row r="24" spans="2:260" ht="35.25" customHeight="1" x14ac:dyDescent="0.25">
      <c r="B24" s="77"/>
      <c r="C24" s="78"/>
    </row>
    <row r="25" spans="2:260" ht="35.25" customHeight="1" x14ac:dyDescent="0.25">
      <c r="B25" s="77"/>
      <c r="C25" s="78"/>
    </row>
    <row r="26" spans="2:260" ht="35.25" customHeight="1" x14ac:dyDescent="0.25">
      <c r="B26" s="77"/>
      <c r="C26" s="78"/>
    </row>
    <row r="27" spans="2:260" ht="35.25" customHeight="1" x14ac:dyDescent="0.25">
      <c r="B27" s="77"/>
      <c r="C27" s="78"/>
    </row>
    <row r="28" spans="2:260" ht="35.25" customHeight="1" x14ac:dyDescent="0.25">
      <c r="B28" s="77"/>
      <c r="C28" s="78"/>
    </row>
    <row r="29" spans="2:260" ht="35.25" customHeight="1" x14ac:dyDescent="0.25">
      <c r="B29" s="77"/>
      <c r="C29" s="78"/>
      <c r="IZ29" s="76">
        <v>0</v>
      </c>
    </row>
    <row r="30" spans="2:260" ht="35.25" customHeight="1" x14ac:dyDescent="0.25">
      <c r="B30" s="77"/>
      <c r="C30" s="78"/>
    </row>
    <row r="31" spans="2:260" ht="35.25" customHeight="1" x14ac:dyDescent="0.25">
      <c r="B31" s="77"/>
      <c r="C31" s="78"/>
    </row>
    <row r="32" spans="2:260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x14ac:dyDescent="0.25">
      <c r="B160" s="77"/>
      <c r="C160" s="78"/>
    </row>
    <row r="161" spans="2:3" ht="35.25" customHeight="1" thickBot="1" x14ac:dyDescent="0.3">
      <c r="B161" s="79"/>
      <c r="C161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1:T15"/>
  <sheetViews>
    <sheetView zoomScale="30" zoomScaleNormal="30" zoomScaleSheetLayoutView="30" workbookViewId="0">
      <selection activeCell="W8" sqref="W8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5" t="s">
        <v>311</v>
      </c>
      <c r="C2" s="496"/>
    </row>
    <row r="3" spans="2:20" ht="15" customHeight="1" x14ac:dyDescent="0.25">
      <c r="B3" s="497"/>
      <c r="C3" s="498"/>
    </row>
    <row r="4" spans="2:20" ht="15" customHeight="1" x14ac:dyDescent="0.25">
      <c r="B4" s="497"/>
      <c r="C4" s="498"/>
    </row>
    <row r="5" spans="2:20" ht="15" customHeight="1" thickBot="1" x14ac:dyDescent="0.3">
      <c r="B5" s="499"/>
      <c r="C5" s="500"/>
    </row>
    <row r="6" spans="2:20" ht="41.25" customHeight="1" thickBot="1" x14ac:dyDescent="0.3">
      <c r="B6" s="501" t="s">
        <v>403</v>
      </c>
      <c r="C6" s="502"/>
    </row>
    <row r="7" spans="2:20" ht="408.75" customHeight="1" x14ac:dyDescent="0.25">
      <c r="B7" s="111"/>
      <c r="C7" s="112"/>
    </row>
    <row r="8" spans="2:20" ht="408.75" customHeight="1" x14ac:dyDescent="0.25">
      <c r="B8" s="109"/>
      <c r="C8" s="110"/>
    </row>
    <row r="9" spans="2:20" ht="403.5" customHeight="1" x14ac:dyDescent="0.25">
      <c r="B9" s="168"/>
      <c r="C9" s="169"/>
    </row>
    <row r="10" spans="2:20" ht="408.75" customHeight="1" thickBot="1" x14ac:dyDescent="0.3">
      <c r="B10" s="113"/>
      <c r="C10" s="170"/>
    </row>
    <row r="15" spans="2:20" x14ac:dyDescent="0.25">
      <c r="T15" s="76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1:C158"/>
  <sheetViews>
    <sheetView zoomScale="40" zoomScaleNormal="40" workbookViewId="0">
      <selection activeCell="Q7" sqref="Q7"/>
    </sheetView>
  </sheetViews>
  <sheetFormatPr defaultColWidth="9.140625" defaultRowHeight="15.75" x14ac:dyDescent="0.25"/>
  <cols>
    <col min="1" max="1" width="3.85546875" style="76" customWidth="1"/>
    <col min="2" max="2" width="85.28515625" style="76" customWidth="1"/>
    <col min="3" max="3" width="84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5" t="s">
        <v>218</v>
      </c>
      <c r="C2" s="496"/>
    </row>
    <row r="3" spans="2:3" ht="15" customHeight="1" x14ac:dyDescent="0.25">
      <c r="B3" s="497"/>
      <c r="C3" s="498"/>
    </row>
    <row r="4" spans="2:3" ht="11.2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394</v>
      </c>
      <c r="C6" s="502"/>
    </row>
    <row r="7" spans="2:3" ht="408.75" customHeight="1" thickBot="1" x14ac:dyDescent="0.3">
      <c r="B7" s="161"/>
      <c r="C7" s="162"/>
    </row>
    <row r="8" spans="2:3" ht="35.25" customHeight="1" x14ac:dyDescent="0.25">
      <c r="B8" s="77"/>
      <c r="C8" s="78"/>
    </row>
    <row r="9" spans="2:3" ht="35.25" customHeight="1" x14ac:dyDescent="0.25">
      <c r="B9" s="77"/>
      <c r="C9" s="78"/>
    </row>
    <row r="10" spans="2:3" ht="35.25" customHeight="1" x14ac:dyDescent="0.25">
      <c r="B10" s="77"/>
      <c r="C10" s="78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thickBot="1" x14ac:dyDescent="0.3">
      <c r="B158" s="79"/>
      <c r="C158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60" orientation="portrait" r:id="rId1"/>
  <headerFooter>
    <oddFooter>&amp;CPriopriedade da Via Ambiental Eng. e Serviços S.A.&amp;RPágina &amp;P de 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E7"/>
  <sheetViews>
    <sheetView topLeftCell="A3" zoomScale="40" zoomScaleNormal="40" zoomScaleSheetLayoutView="30" workbookViewId="0">
      <selection activeCell="M7" sqref="M7"/>
    </sheetView>
  </sheetViews>
  <sheetFormatPr defaultColWidth="9.140625" defaultRowHeight="15.75" x14ac:dyDescent="0.25"/>
  <cols>
    <col min="1" max="1" width="3.85546875" style="76" customWidth="1"/>
    <col min="2" max="2" width="103.42578125" style="76" customWidth="1"/>
    <col min="3" max="3" width="104.2851562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5" t="s">
        <v>195</v>
      </c>
      <c r="C2" s="496"/>
    </row>
    <row r="3" spans="2:5" ht="15" customHeight="1" x14ac:dyDescent="0.25">
      <c r="B3" s="497"/>
      <c r="C3" s="498"/>
    </row>
    <row r="4" spans="2:5" ht="15" customHeight="1" x14ac:dyDescent="0.25">
      <c r="B4" s="497"/>
      <c r="C4" s="498"/>
    </row>
    <row r="5" spans="2:5" ht="15" customHeight="1" thickBot="1" x14ac:dyDescent="0.3">
      <c r="B5" s="499"/>
      <c r="C5" s="500"/>
    </row>
    <row r="6" spans="2:5" ht="41.25" customHeight="1" thickBot="1" x14ac:dyDescent="0.3">
      <c r="B6" s="501" t="s">
        <v>403</v>
      </c>
      <c r="C6" s="502"/>
      <c r="E6" s="177"/>
    </row>
    <row r="7" spans="2:5" ht="408.95" customHeight="1" x14ac:dyDescent="0.25">
      <c r="B7" s="171"/>
      <c r="C7" s="17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765AD-21C0-4A2A-AB20-78723CD5A96C}">
  <sheetPr>
    <pageSetUpPr fitToPage="1"/>
  </sheetPr>
  <dimension ref="B1:E7"/>
  <sheetViews>
    <sheetView zoomScale="30" zoomScaleNormal="30" zoomScaleSheetLayoutView="30" workbookViewId="0">
      <selection activeCell="S7" sqref="S7"/>
    </sheetView>
  </sheetViews>
  <sheetFormatPr defaultColWidth="9.140625" defaultRowHeight="15.75" x14ac:dyDescent="0.25"/>
  <cols>
    <col min="1" max="1" width="3.85546875" style="76" customWidth="1"/>
    <col min="2" max="2" width="156" style="76" customWidth="1"/>
    <col min="3" max="3" width="150.8554687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5" t="s">
        <v>357</v>
      </c>
      <c r="C2" s="496"/>
    </row>
    <row r="3" spans="2:5" ht="15" customHeight="1" x14ac:dyDescent="0.25">
      <c r="B3" s="497"/>
      <c r="C3" s="498"/>
    </row>
    <row r="4" spans="2:5" ht="15" customHeight="1" x14ac:dyDescent="0.25">
      <c r="B4" s="497"/>
      <c r="C4" s="498"/>
    </row>
    <row r="5" spans="2:5" ht="15" customHeight="1" thickBot="1" x14ac:dyDescent="0.3">
      <c r="B5" s="499"/>
      <c r="C5" s="500"/>
    </row>
    <row r="6" spans="2:5" ht="41.25" customHeight="1" thickBot="1" x14ac:dyDescent="0.3">
      <c r="B6" s="501" t="s">
        <v>387</v>
      </c>
      <c r="C6" s="502"/>
      <c r="E6" s="177"/>
    </row>
    <row r="7" spans="2:5" ht="408.95" customHeight="1" thickBot="1" x14ac:dyDescent="0.3">
      <c r="B7" s="252"/>
      <c r="C7" s="253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3" orientation="portrait" r:id="rId1"/>
  <headerFooter>
    <oddFooter>&amp;CPriopriedade da Via Ambiental Eng. e Serviços S.A.&amp;RPágina &amp;P de 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03F53-96DB-49A2-B80C-CC427469BA21}">
  <sheetPr>
    <pageSetUpPr fitToPage="1"/>
  </sheetPr>
  <dimension ref="B1:T12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5" t="s">
        <v>358</v>
      </c>
      <c r="C2" s="496"/>
    </row>
    <row r="3" spans="2:20" ht="15" customHeight="1" x14ac:dyDescent="0.25">
      <c r="B3" s="497"/>
      <c r="C3" s="498"/>
    </row>
    <row r="4" spans="2:20" ht="15" customHeight="1" x14ac:dyDescent="0.25">
      <c r="B4" s="497"/>
      <c r="C4" s="498"/>
    </row>
    <row r="5" spans="2:20" ht="15" customHeight="1" thickBot="1" x14ac:dyDescent="0.3">
      <c r="B5" s="499"/>
      <c r="C5" s="500"/>
    </row>
    <row r="6" spans="2:20" ht="41.25" customHeight="1" thickBot="1" x14ac:dyDescent="0.3">
      <c r="B6" s="501" t="s">
        <v>362</v>
      </c>
      <c r="C6" s="502"/>
    </row>
    <row r="7" spans="2:20" ht="408.75" customHeight="1" thickBot="1" x14ac:dyDescent="0.3">
      <c r="B7" s="113"/>
      <c r="C7" s="170"/>
    </row>
    <row r="12" spans="2:20" x14ac:dyDescent="0.25">
      <c r="T12" s="76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A2046-C2E5-4BBF-BF2F-5EF9A6D9290F}">
  <sheetPr>
    <pageSetUpPr fitToPage="1"/>
  </sheetPr>
  <dimension ref="B1:X12"/>
  <sheetViews>
    <sheetView zoomScale="60" zoomScaleNormal="6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4" ht="16.5" thickBot="1" x14ac:dyDescent="0.3"/>
    <row r="2" spans="2:24" ht="27" customHeight="1" x14ac:dyDescent="0.25">
      <c r="B2" s="495" t="s">
        <v>359</v>
      </c>
      <c r="C2" s="496"/>
    </row>
    <row r="3" spans="2:24" ht="15" customHeight="1" x14ac:dyDescent="0.25">
      <c r="B3" s="497"/>
      <c r="C3" s="498"/>
    </row>
    <row r="4" spans="2:24" ht="15" customHeight="1" x14ac:dyDescent="0.25">
      <c r="B4" s="497"/>
      <c r="C4" s="498"/>
    </row>
    <row r="5" spans="2:24" ht="15" customHeight="1" thickBot="1" x14ac:dyDescent="0.3">
      <c r="B5" s="499"/>
      <c r="C5" s="500"/>
    </row>
    <row r="6" spans="2:24" ht="41.25" customHeight="1" thickBot="1" x14ac:dyDescent="0.3">
      <c r="B6" s="501" t="s">
        <v>362</v>
      </c>
      <c r="C6" s="502"/>
    </row>
    <row r="7" spans="2:24" ht="408.75" customHeight="1" thickBot="1" x14ac:dyDescent="0.3">
      <c r="B7" s="113"/>
      <c r="C7" s="170"/>
    </row>
    <row r="10" spans="2:24" x14ac:dyDescent="0.25">
      <c r="X10" s="76" t="s">
        <v>324</v>
      </c>
    </row>
    <row r="12" spans="2:24" x14ac:dyDescent="0.25">
      <c r="T12" s="76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225A9-E537-43B6-BD3F-3D4D561491D5}">
  <sheetPr>
    <pageSetUpPr fitToPage="1"/>
  </sheetPr>
  <dimension ref="B1:T13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5" t="s">
        <v>360</v>
      </c>
      <c r="C2" s="496"/>
    </row>
    <row r="3" spans="2:20" ht="15" customHeight="1" x14ac:dyDescent="0.25">
      <c r="B3" s="497"/>
      <c r="C3" s="498"/>
    </row>
    <row r="4" spans="2:20" ht="15" customHeight="1" x14ac:dyDescent="0.25">
      <c r="B4" s="497"/>
      <c r="C4" s="498"/>
    </row>
    <row r="5" spans="2:20" ht="15" customHeight="1" thickBot="1" x14ac:dyDescent="0.3">
      <c r="B5" s="499"/>
      <c r="C5" s="500"/>
    </row>
    <row r="6" spans="2:20" ht="41.25" customHeight="1" thickBot="1" x14ac:dyDescent="0.3">
      <c r="B6" s="501" t="s">
        <v>362</v>
      </c>
      <c r="C6" s="502"/>
    </row>
    <row r="7" spans="2:20" ht="408.75" customHeight="1" x14ac:dyDescent="0.25">
      <c r="B7" s="111"/>
      <c r="C7" s="112"/>
    </row>
    <row r="8" spans="2:20" ht="408.75" customHeight="1" thickBot="1" x14ac:dyDescent="0.3">
      <c r="B8" s="113"/>
      <c r="C8" s="170"/>
    </row>
    <row r="13" spans="2:20" x14ac:dyDescent="0.25">
      <c r="T13" s="76" t="s">
        <v>324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B1:C9"/>
  <sheetViews>
    <sheetView view="pageBreakPreview" zoomScale="20" zoomScaleNormal="20" zoomScaleSheetLayoutView="20" workbookViewId="0">
      <selection activeCell="B6" sqref="B6:C6"/>
    </sheetView>
  </sheetViews>
  <sheetFormatPr defaultColWidth="9.140625" defaultRowHeight="15.75" x14ac:dyDescent="0.25"/>
  <cols>
    <col min="1" max="1" width="3.85546875" style="76" customWidth="1"/>
    <col min="2" max="2" width="156" style="76" customWidth="1"/>
    <col min="3" max="3" width="150.855468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5" t="s">
        <v>337</v>
      </c>
      <c r="C2" s="496"/>
    </row>
    <row r="3" spans="2:3" ht="15" customHeight="1" x14ac:dyDescent="0.25">
      <c r="B3" s="497"/>
      <c r="C3" s="498"/>
    </row>
    <row r="4" spans="2:3" ht="15" customHeight="1" x14ac:dyDescent="0.25">
      <c r="B4" s="497"/>
      <c r="C4" s="498"/>
    </row>
    <row r="5" spans="2:3" ht="15" customHeight="1" thickBot="1" x14ac:dyDescent="0.3">
      <c r="B5" s="499"/>
      <c r="C5" s="500"/>
    </row>
    <row r="6" spans="2:3" ht="41.25" customHeight="1" thickBot="1" x14ac:dyDescent="0.3">
      <c r="B6" s="501" t="s">
        <v>336</v>
      </c>
      <c r="C6" s="502"/>
    </row>
    <row r="7" spans="2:3" ht="408.75" customHeight="1" x14ac:dyDescent="0.25">
      <c r="B7" s="111"/>
      <c r="C7" s="112"/>
    </row>
    <row r="8" spans="2:3" ht="408.75" customHeight="1" x14ac:dyDescent="0.25">
      <c r="B8" s="168"/>
      <c r="C8" s="169"/>
    </row>
    <row r="9" spans="2:3" ht="408.75" customHeight="1" thickBot="1" x14ac:dyDescent="0.3">
      <c r="B9" s="113"/>
      <c r="C9" s="17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2" orientation="portrait" r:id="rId1"/>
  <headerFooter>
    <oddFooter>&amp;CPriopriedade da Via Ambiental Eng. e Serviços S.A.&amp;RPágina &amp;P de &amp;N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G11"/>
  <sheetViews>
    <sheetView topLeftCell="B1" workbookViewId="0">
      <selection activeCell="E7" sqref="E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5" width="33" style="1" customWidth="1"/>
    <col min="6" max="6" width="45.710937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59" t="s">
        <v>58</v>
      </c>
      <c r="C2" s="460"/>
      <c r="D2" s="460"/>
      <c r="E2" s="460"/>
      <c r="F2" s="461"/>
    </row>
    <row r="3" spans="2:7" ht="15" customHeight="1" x14ac:dyDescent="0.25">
      <c r="B3" s="462"/>
      <c r="C3" s="463"/>
      <c r="D3" s="463"/>
      <c r="E3" s="463"/>
      <c r="F3" s="464"/>
    </row>
    <row r="4" spans="2:7" ht="15" customHeight="1" x14ac:dyDescent="0.25">
      <c r="B4" s="462"/>
      <c r="C4" s="463"/>
      <c r="D4" s="463"/>
      <c r="E4" s="463"/>
      <c r="F4" s="464"/>
    </row>
    <row r="5" spans="2:7" ht="15" customHeight="1" thickBot="1" x14ac:dyDescent="0.3">
      <c r="B5" s="465"/>
      <c r="C5" s="466"/>
      <c r="D5" s="466"/>
      <c r="E5" s="466"/>
      <c r="F5" s="467"/>
    </row>
    <row r="6" spans="2:7" ht="28.5" customHeight="1" x14ac:dyDescent="0.25">
      <c r="B6" s="509" t="s">
        <v>32</v>
      </c>
      <c r="C6" s="510"/>
      <c r="D6" s="510"/>
      <c r="E6" s="510"/>
      <c r="F6" s="511"/>
    </row>
    <row r="7" spans="2:7" ht="42.75" customHeight="1" thickBot="1" x14ac:dyDescent="0.3">
      <c r="B7" s="9" t="s">
        <v>34</v>
      </c>
      <c r="C7" s="10" t="s">
        <v>23</v>
      </c>
      <c r="D7" s="10" t="s">
        <v>14</v>
      </c>
      <c r="E7" s="10" t="s">
        <v>15</v>
      </c>
      <c r="F7" s="11" t="s">
        <v>19</v>
      </c>
      <c r="G7" s="2"/>
    </row>
    <row r="8" spans="2:7" ht="42" customHeight="1" x14ac:dyDescent="0.25">
      <c r="B8" s="17" t="s">
        <v>35</v>
      </c>
      <c r="C8" s="7"/>
      <c r="D8" s="7"/>
      <c r="E8" s="7"/>
      <c r="F8" s="8"/>
    </row>
    <row r="9" spans="2:7" ht="42" customHeight="1" x14ac:dyDescent="0.25">
      <c r="B9" s="18" t="s">
        <v>36</v>
      </c>
      <c r="C9" s="3"/>
      <c r="D9" s="3"/>
      <c r="E9" s="3"/>
      <c r="F9" s="4"/>
    </row>
    <row r="10" spans="2:7" ht="42" customHeight="1" x14ac:dyDescent="0.25">
      <c r="B10" s="18" t="s">
        <v>37</v>
      </c>
      <c r="C10" s="3"/>
      <c r="D10" s="3"/>
      <c r="E10" s="3"/>
      <c r="F10" s="4"/>
    </row>
    <row r="11" spans="2:7" ht="42" customHeight="1" thickBot="1" x14ac:dyDescent="0.3">
      <c r="B11" s="19" t="s">
        <v>38</v>
      </c>
      <c r="C11" s="5"/>
      <c r="D11" s="5"/>
      <c r="E11" s="5"/>
      <c r="F11" s="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G11"/>
  <sheetViews>
    <sheetView workbookViewId="0">
      <selection activeCell="B7" sqref="B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6" width="24.2851562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512" t="s">
        <v>55</v>
      </c>
      <c r="C2" s="513"/>
      <c r="D2" s="513"/>
      <c r="E2" s="513"/>
      <c r="F2" s="514"/>
    </row>
    <row r="3" spans="2:7" ht="15" customHeight="1" x14ac:dyDescent="0.25">
      <c r="B3" s="515"/>
      <c r="C3" s="516"/>
      <c r="D3" s="516"/>
      <c r="E3" s="516"/>
      <c r="F3" s="517"/>
    </row>
    <row r="4" spans="2:7" ht="15" customHeight="1" x14ac:dyDescent="0.25">
      <c r="B4" s="515"/>
      <c r="C4" s="516"/>
      <c r="D4" s="516"/>
      <c r="E4" s="516"/>
      <c r="F4" s="517"/>
    </row>
    <row r="5" spans="2:7" ht="15" customHeight="1" thickBot="1" x14ac:dyDescent="0.3">
      <c r="B5" s="518"/>
      <c r="C5" s="519"/>
      <c r="D5" s="519"/>
      <c r="E5" s="519"/>
      <c r="F5" s="520"/>
    </row>
    <row r="6" spans="2:7" ht="28.5" customHeight="1" x14ac:dyDescent="0.25">
      <c r="B6" s="509" t="s">
        <v>32</v>
      </c>
      <c r="C6" s="510"/>
      <c r="D6" s="510"/>
      <c r="E6" s="510"/>
      <c r="F6" s="511"/>
    </row>
    <row r="7" spans="2:7" ht="42.75" customHeight="1" thickBot="1" x14ac:dyDescent="0.3">
      <c r="B7" s="9" t="s">
        <v>34</v>
      </c>
      <c r="C7" s="10" t="s">
        <v>28</v>
      </c>
      <c r="D7" s="10" t="s">
        <v>29</v>
      </c>
      <c r="E7" s="10" t="s">
        <v>56</v>
      </c>
      <c r="F7" s="11" t="s">
        <v>30</v>
      </c>
      <c r="G7" s="2"/>
    </row>
    <row r="8" spans="2:7" ht="42" customHeight="1" x14ac:dyDescent="0.25">
      <c r="B8" s="17" t="s">
        <v>35</v>
      </c>
      <c r="C8" s="21"/>
      <c r="D8" s="21"/>
      <c r="E8" s="21"/>
      <c r="F8" s="22"/>
    </row>
    <row r="9" spans="2:7" ht="42" customHeight="1" x14ac:dyDescent="0.25">
      <c r="B9" s="18" t="s">
        <v>36</v>
      </c>
      <c r="C9" s="45"/>
      <c r="D9" s="45"/>
      <c r="E9" s="45"/>
      <c r="F9" s="24"/>
    </row>
    <row r="10" spans="2:7" ht="42" customHeight="1" x14ac:dyDescent="0.25">
      <c r="B10" s="18" t="s">
        <v>37</v>
      </c>
      <c r="C10" s="45"/>
      <c r="D10" s="45"/>
      <c r="E10" s="45"/>
      <c r="F10" s="24"/>
    </row>
    <row r="11" spans="2:7" ht="42" customHeight="1" thickBot="1" x14ac:dyDescent="0.3">
      <c r="B11" s="19" t="s">
        <v>38</v>
      </c>
      <c r="C11" s="25"/>
      <c r="D11" s="25"/>
      <c r="E11" s="25"/>
      <c r="F11" s="2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34</vt:i4>
      </vt:variant>
      <vt:variant>
        <vt:lpstr>Intervalos Nomeados</vt:lpstr>
      </vt:variant>
      <vt:variant>
        <vt:i4>51</vt:i4>
      </vt:variant>
    </vt:vector>
  </HeadingPairs>
  <TitlesOfParts>
    <vt:vector size="85" baseType="lpstr">
      <vt:lpstr>BM 09.2021 </vt:lpstr>
      <vt:lpstr>Item 1 - Varrição</vt:lpstr>
      <vt:lpstr>Item 2 - Capinação</vt:lpstr>
      <vt:lpstr>Item 3 - Pintura</vt:lpstr>
      <vt:lpstr>Item 4 - Serviços Complem.</vt:lpstr>
      <vt:lpstr>Item 5 - Conteineres</vt:lpstr>
      <vt:lpstr>Item 6 - Coleta Domiciliar</vt:lpstr>
      <vt:lpstr>Item 7 - Coleta de Volumosos</vt:lpstr>
      <vt:lpstr>Item 8 - Beneficiamento Poda</vt:lpstr>
      <vt:lpstr>Item 9 - Beneficiamento Entulho</vt:lpstr>
      <vt:lpstr>Item 8 - Aterro Sanitário</vt:lpstr>
      <vt:lpstr>Item 11 - Água Pluvial</vt:lpstr>
      <vt:lpstr>Item 9 - Chorume</vt:lpstr>
      <vt:lpstr>Item 10 - Gás</vt:lpstr>
      <vt:lpstr>Item 11 - Pluvial</vt:lpstr>
      <vt:lpstr>Item 13 - EH</vt:lpstr>
      <vt:lpstr>Item 14 - Rolo</vt:lpstr>
      <vt:lpstr>Item 15 - Basculante</vt:lpstr>
      <vt:lpstr>Item 1 - Varrição Fotos</vt:lpstr>
      <vt:lpstr>Item 2 - Capinação Fotos</vt:lpstr>
      <vt:lpstr>Item 3 - Pintura Fotos</vt:lpstr>
      <vt:lpstr>Item 4 - Serviços comp. Fotos.</vt:lpstr>
      <vt:lpstr>Item 5 - Conteineres Fotos</vt:lpstr>
      <vt:lpstr>Item 6 - Coleta Dom. Fotos</vt:lpstr>
      <vt:lpstr>Item 8 - Aterro San. Fotos</vt:lpstr>
      <vt:lpstr>Item 14 - Dren Chor Fotos </vt:lpstr>
      <vt:lpstr>Item 10 - Gas Fotos</vt:lpstr>
      <vt:lpstr>Item 11 - Pluvial Fotos</vt:lpstr>
      <vt:lpstr>Item 13 - EH Fotos</vt:lpstr>
      <vt:lpstr>Item 14 - Rolo Fotos</vt:lpstr>
      <vt:lpstr>Item 15 - Basculante Fotos</vt:lpstr>
      <vt:lpstr>Item 15 - Camp. Outub. Rosa</vt:lpstr>
      <vt:lpstr>Item 13 - Águas Pluviais</vt:lpstr>
      <vt:lpstr>Item 14 - Administração Local</vt:lpstr>
      <vt:lpstr>'BM 09.2021 '!Area_de_impressao</vt:lpstr>
      <vt:lpstr>'Item 1 - Varrição'!Area_de_impressao</vt:lpstr>
      <vt:lpstr>'Item 1 - Varrição Fotos'!Area_de_impressao</vt:lpstr>
      <vt:lpstr>'Item 10 - Gás'!Area_de_impressao</vt:lpstr>
      <vt:lpstr>'Item 10 - Gas Fotos'!Area_de_impressao</vt:lpstr>
      <vt:lpstr>'Item 11 - Água Pluvial'!Area_de_impressao</vt:lpstr>
      <vt:lpstr>'Item 11 - Pluvial'!Area_de_impressao</vt:lpstr>
      <vt:lpstr>'Item 11 - Pluvial Fotos'!Area_de_impressao</vt:lpstr>
      <vt:lpstr>'Item 13 - EH'!Area_de_impressao</vt:lpstr>
      <vt:lpstr>'Item 13 - EH Fotos'!Area_de_impressao</vt:lpstr>
      <vt:lpstr>'Item 14 - Dren Chor Fotos '!Area_de_impressao</vt:lpstr>
      <vt:lpstr>'Item 14 - Rolo'!Area_de_impressao</vt:lpstr>
      <vt:lpstr>'Item 14 - Rolo Fotos'!Area_de_impressao</vt:lpstr>
      <vt:lpstr>'Item 15 - Basculante'!Area_de_impressao</vt:lpstr>
      <vt:lpstr>'Item 15 - Basculante Fotos'!Area_de_impressao</vt:lpstr>
      <vt:lpstr>'Item 15 - Camp. Outub. Rosa'!Area_de_impressao</vt:lpstr>
      <vt:lpstr>'Item 2 - Capinação'!Area_de_impressao</vt:lpstr>
      <vt:lpstr>'Item 2 - Capinação Fotos'!Area_de_impressao</vt:lpstr>
      <vt:lpstr>'Item 3 - Pintura'!Area_de_impressao</vt:lpstr>
      <vt:lpstr>'Item 3 - Pintura Fotos'!Area_de_impressao</vt:lpstr>
      <vt:lpstr>'Item 4 - Serviços comp. Fotos.'!Area_de_impressao</vt:lpstr>
      <vt:lpstr>'Item 4 - Serviços Complem.'!Area_de_impressao</vt:lpstr>
      <vt:lpstr>'Item 5 - Conteineres'!Area_de_impressao</vt:lpstr>
      <vt:lpstr>'Item 5 - Conteineres Fotos'!Area_de_impressao</vt:lpstr>
      <vt:lpstr>'Item 6 - Coleta Dom. Fotos'!Area_de_impressao</vt:lpstr>
      <vt:lpstr>'Item 6 - Coleta Domiciliar'!Area_de_impressao</vt:lpstr>
      <vt:lpstr>'Item 7 - Coleta de Volumosos'!Area_de_impressao</vt:lpstr>
      <vt:lpstr>'Item 8 - Aterro San. Fotos'!Area_de_impressao</vt:lpstr>
      <vt:lpstr>'Item 8 - Aterro Sanitário'!Area_de_impressao</vt:lpstr>
      <vt:lpstr>'Item 9 - Chorume'!Area_de_impressao</vt:lpstr>
      <vt:lpstr>'Item 1 - Varrição'!Titulos_de_impressao</vt:lpstr>
      <vt:lpstr>'Item 1 - Varrição Fotos'!Titulos_de_impressao</vt:lpstr>
      <vt:lpstr>'Item 10 - Gas Fotos'!Titulos_de_impressao</vt:lpstr>
      <vt:lpstr>'Item 11 - Pluvial Fotos'!Titulos_de_impressao</vt:lpstr>
      <vt:lpstr>'Item 13 - EH Fotos'!Titulos_de_impressao</vt:lpstr>
      <vt:lpstr>'Item 14 - Dren Chor Fotos '!Titulos_de_impressao</vt:lpstr>
      <vt:lpstr>'Item 14 - Rolo Fotos'!Titulos_de_impressao</vt:lpstr>
      <vt:lpstr>'Item 15 - Basculante Fotos'!Titulos_de_impressao</vt:lpstr>
      <vt:lpstr>'Item 15 - Camp. Outub. Rosa'!Titulos_de_impressao</vt:lpstr>
      <vt:lpstr>'Item 2 - Capinação'!Titulos_de_impressao</vt:lpstr>
      <vt:lpstr>'Item 2 - Capinação Fotos'!Titulos_de_impressao</vt:lpstr>
      <vt:lpstr>'Item 3 - Pintura'!Titulos_de_impressao</vt:lpstr>
      <vt:lpstr>'Item 3 - Pintura Fotos'!Titulos_de_impressao</vt:lpstr>
      <vt:lpstr>'Item 4 - Serviços comp. Fotos.'!Titulos_de_impressao</vt:lpstr>
      <vt:lpstr>'Item 4 - Serviços Complem.'!Titulos_de_impressao</vt:lpstr>
      <vt:lpstr>'Item 5 - Conteineres Fotos'!Titulos_de_impressao</vt:lpstr>
      <vt:lpstr>'Item 6 - Coleta Dom. Fotos'!Titulos_de_impressao</vt:lpstr>
      <vt:lpstr>'Item 6 - Coleta Domiciliar'!Titulos_de_impressao</vt:lpstr>
      <vt:lpstr>'Item 7 - Coleta de Volumosos'!Titulos_de_impressao</vt:lpstr>
      <vt:lpstr>'Item 8 - Aterro San. Fotos'!Titulos_de_impressao</vt:lpstr>
      <vt:lpstr>'Item 8 - Aterro Sanitário'!Titulos_de_impressao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Vanessa</dc:creator>
  <cp:lastModifiedBy>emerson</cp:lastModifiedBy>
  <cp:lastPrinted>2021-11-03T18:13:53Z</cp:lastPrinted>
  <dcterms:created xsi:type="dcterms:W3CDTF">2018-02-08T18:24:09Z</dcterms:created>
  <dcterms:modified xsi:type="dcterms:W3CDTF">2021-11-04T13:26:43Z</dcterms:modified>
</cp:coreProperties>
</file>