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1\Area de trabalho\BM VIAMBIENTAL2020\ANO 2021\"/>
    </mc:Choice>
  </mc:AlternateContent>
  <xr:revisionPtr revIDLastSave="0" documentId="8_{B8BB16D4-EE32-4C91-BD66-DD7C27608299}" xr6:coauthVersionLast="47" xr6:coauthVersionMax="47" xr10:uidLastSave="{00000000-0000-0000-0000-000000000000}"/>
  <bookViews>
    <workbookView xWindow="-120" yWindow="-120" windowWidth="20730" windowHeight="11160" tabRatio="902" xr2:uid="{00000000-000D-0000-FFFF-FFFF00000000}"/>
  </bookViews>
  <sheets>
    <sheet name="BM 05.2021 " sheetId="23" r:id="rId1"/>
    <sheet name="Item 1 - Varrição" sheetId="56" r:id="rId2"/>
    <sheet name="Item 2 - Capinação" sheetId="4" state="hidden" r:id="rId3"/>
    <sheet name="Item 3 - Pintura" sheetId="18" state="hidden" r:id="rId4"/>
    <sheet name="Item 4 - Serviços Complem." sheetId="7" r:id="rId5"/>
    <sheet name="Item 5 - Conteineres" sheetId="13" r:id="rId6"/>
    <sheet name="Item 6 - Coleta Domiciliar" sheetId="25" r:id="rId7"/>
    <sheet name="Item 7 - Coleta de Volumosos" sheetId="26" r:id="rId8"/>
    <sheet name="Item 8 - Beneficiamento Poda" sheetId="16" state="hidden" r:id="rId9"/>
    <sheet name="Item 9 - Beneficiamento Entulho" sheetId="20" state="hidden" r:id="rId10"/>
    <sheet name="Item 8 - Aterro Sanitário" sheetId="27" r:id="rId11"/>
    <sheet name="Item 11 - Água Pluvial" sheetId="37" state="hidden" r:id="rId12"/>
    <sheet name="Item 9 - Chorume" sheetId="39" state="hidden" r:id="rId13"/>
    <sheet name="Item 10 - Gás" sheetId="21" state="hidden" r:id="rId14"/>
    <sheet name="Item 11 - Pluvial" sheetId="47" state="hidden" r:id="rId15"/>
    <sheet name="Item 13 - EH" sheetId="48" state="hidden" r:id="rId16"/>
    <sheet name="Item 14 - Rolo" sheetId="49" state="hidden" r:id="rId17"/>
    <sheet name="Item 15 - Basculante" sheetId="50" state="hidden" r:id="rId18"/>
    <sheet name="Item 2 - Capinação Fotos" sheetId="44" state="hidden" r:id="rId19"/>
    <sheet name="Item 3 - Pintura Fotos" sheetId="45" state="hidden" r:id="rId20"/>
    <sheet name="Item 1 - Varrição Fotos" sheetId="30" r:id="rId21"/>
    <sheet name="Item 4 - Serviços comp. Fotos." sheetId="42" r:id="rId22"/>
    <sheet name="Item 5 - Conteineres Fotos" sheetId="29" r:id="rId23"/>
    <sheet name="Item 6 - Coleta Dom. Fotos" sheetId="33" r:id="rId24"/>
    <sheet name="Item 8 - Aterro San. Fotos" sheetId="38" r:id="rId25"/>
    <sheet name="Item 14 - Dren Chor Fotos " sheetId="41" state="hidden" r:id="rId26"/>
    <sheet name="Item 10 - Gas Fotos" sheetId="35" state="hidden" r:id="rId27"/>
    <sheet name="Item 11 - Pluvial Fotos" sheetId="52" state="hidden" r:id="rId28"/>
    <sheet name="Item 13 - EH Fotos" sheetId="51" state="hidden" r:id="rId29"/>
    <sheet name="Item 14 - Rolo Fotos" sheetId="53" state="hidden" r:id="rId30"/>
    <sheet name="Item 15 - Basculante Fotos" sheetId="54" state="hidden" r:id="rId31"/>
    <sheet name="Item 15 - Camp. Outub. Rosa" sheetId="43" state="hidden" r:id="rId32"/>
    <sheet name="Item 13 - Águas Pluviais" sheetId="22" state="hidden" r:id="rId33"/>
    <sheet name="Item 14 - Administração Local" sheetId="11" state="hidden" r:id="rId34"/>
  </sheets>
  <externalReferences>
    <externalReference r:id="rId35"/>
  </externalReferences>
  <definedNames>
    <definedName name="_xlnm._FilterDatabase" localSheetId="1" hidden="1">'Item 1 - Varrição'!$B$4:$J$188</definedName>
    <definedName name="_xlnm._FilterDatabase" localSheetId="2" hidden="1">'Item 2 - Capinação'!$B$7:$G$26</definedName>
    <definedName name="_xlnm._FilterDatabase" localSheetId="3" hidden="1">'Item 3 - Pintura'!$B$7:$G$26</definedName>
    <definedName name="_xlnm._FilterDatabase" localSheetId="4" hidden="1">'Item 4 - Serviços Complem.'!$B$7:$H$98</definedName>
    <definedName name="_xlnm._FilterDatabase" localSheetId="5" hidden="1">'Item 5 - Conteineres'!$B$5:$E$32</definedName>
    <definedName name="_xlnm._FilterDatabase" localSheetId="6" hidden="1">'Item 6 - Coleta Domiciliar'!$B$4:$J$343</definedName>
    <definedName name="_xlnm._FilterDatabase" localSheetId="7" hidden="1">'Item 7 - Coleta de Volumosos'!$B$4:$K$12</definedName>
    <definedName name="_xlnm._FilterDatabase" localSheetId="10" hidden="1">'Item 8 - Aterro Sanitário'!$B$4:$L$490</definedName>
    <definedName name="_xlnm.Print_Area" localSheetId="0">'BM 05.2021 '!$B$2:$O$33</definedName>
    <definedName name="_xlnm.Print_Area" localSheetId="1">'Item 1 - Varrição'!$B$2:$J$187</definedName>
    <definedName name="_xlnm.Print_Area" localSheetId="20">'Item 1 - Varrição Fotos'!$B$2:$C$12</definedName>
    <definedName name="_xlnm.Print_Area" localSheetId="13">'Item 10 - Gás'!$A$2:$G$17</definedName>
    <definedName name="_xlnm.Print_Area" localSheetId="26">'Item 10 - Gas Fotos'!$B$2:$C$9</definedName>
    <definedName name="_xlnm.Print_Area" localSheetId="11">'Item 11 - Água Pluvial'!$B$2:$D$14</definedName>
    <definedName name="_xlnm.Print_Area" localSheetId="14">'Item 11 - Pluvial'!$A$2:$G$16</definedName>
    <definedName name="_xlnm.Print_Area" localSheetId="27">'Item 11 - Pluvial Fotos'!$B$2:$C$9</definedName>
    <definedName name="_xlnm.Print_Area" localSheetId="15">'Item 13 - EH'!$A$2:$G$16</definedName>
    <definedName name="_xlnm.Print_Area" localSheetId="28">'Item 13 - EH Fotos'!$B$2:$C$9</definedName>
    <definedName name="_xlnm.Print_Area" localSheetId="25">'Item 14 - Dren Chor Fotos '!$B$2:$C$7</definedName>
    <definedName name="_xlnm.Print_Area" localSheetId="16">'Item 14 - Rolo'!$A$2:$G$16</definedName>
    <definedName name="_xlnm.Print_Area" localSheetId="29">'Item 14 - Rolo Fotos'!$B$2:$C$9</definedName>
    <definedName name="_xlnm.Print_Area" localSheetId="17">'Item 15 - Basculante'!$A$2:$G$16</definedName>
    <definedName name="_xlnm.Print_Area" localSheetId="30">'Item 15 - Basculante Fotos'!$B$2:$C$10</definedName>
    <definedName name="_xlnm.Print_Area" localSheetId="31">'Item 15 - Camp. Outub. Rosa'!$B$2:$C$9</definedName>
    <definedName name="_xlnm.Print_Area" localSheetId="2">'Item 2 - Capinação'!$B$2:$G$20</definedName>
    <definedName name="_xlnm.Print_Area" localSheetId="18">'Item 2 - Capinação Fotos'!$B$2:$C$10</definedName>
    <definedName name="_xlnm.Print_Area" localSheetId="3">'Item 3 - Pintura'!$B$2:$G$21</definedName>
    <definedName name="_xlnm.Print_Area" localSheetId="19">'Item 3 - Pintura Fotos'!$B$2:$C$10</definedName>
    <definedName name="_xlnm.Print_Area" localSheetId="21">'Item 4 - Serviços comp. Fotos.'!$B$2:$C$11</definedName>
    <definedName name="_xlnm.Print_Area" localSheetId="4">'Item 4 - Serviços Complem.'!$B$2:$H$99</definedName>
    <definedName name="_xlnm.Print_Area" localSheetId="5">'Item 5 - Conteineres'!$A$1:$E$33</definedName>
    <definedName name="_xlnm.Print_Area" localSheetId="22">'Item 5 - Conteineres Fotos'!$B$2:$C$11</definedName>
    <definedName name="_xlnm.Print_Area" localSheetId="23">'Item 6 - Coleta Dom. Fotos'!$B$2:$C$11</definedName>
    <definedName name="_xlnm.Print_Area" localSheetId="6">'Item 6 - Coleta Domiciliar'!$B$2:$J$343</definedName>
    <definedName name="_xlnm.Print_Area" localSheetId="7">'Item 7 - Coleta de Volumosos'!$B$2:$K$12</definedName>
    <definedName name="_xlnm.Print_Area" localSheetId="24">'Item 8 - Aterro San. Fotos'!$B$2:$C$12</definedName>
    <definedName name="_xlnm.Print_Area" localSheetId="10">'Item 8 - Aterro Sanitário'!$A$1:$M$497</definedName>
    <definedName name="_xlnm.Print_Area" localSheetId="12">'Item 9 - Chorume'!$B$2:$G$16</definedName>
    <definedName name="Equ" localSheetId="20">#REF!</definedName>
    <definedName name="Equ" localSheetId="26">#REF!</definedName>
    <definedName name="Equ" localSheetId="11">#REF!</definedName>
    <definedName name="Equ" localSheetId="27">#REF!</definedName>
    <definedName name="Equ" localSheetId="28">#REF!</definedName>
    <definedName name="Equ" localSheetId="25">#REF!</definedName>
    <definedName name="Equ" localSheetId="29">#REF!</definedName>
    <definedName name="Equ" localSheetId="30">#REF!</definedName>
    <definedName name="Equ" localSheetId="31">#REF!</definedName>
    <definedName name="Equ" localSheetId="18">#REF!</definedName>
    <definedName name="Equ" localSheetId="19">#REF!</definedName>
    <definedName name="Equ" localSheetId="21">#REF!</definedName>
    <definedName name="Equ" localSheetId="22">#REF!</definedName>
    <definedName name="Equ" localSheetId="23">#REF!</definedName>
    <definedName name="Equ" localSheetId="24">#REF!</definedName>
    <definedName name="Equ" localSheetId="12">#REF!</definedName>
    <definedName name="Equ">#REF!</definedName>
    <definedName name="Excel_BuiltIn__FilterDatabase_4" localSheetId="20">#REF!</definedName>
    <definedName name="Excel_BuiltIn__FilterDatabase_4" localSheetId="26">#REF!</definedName>
    <definedName name="Excel_BuiltIn__FilterDatabase_4" localSheetId="11">#REF!</definedName>
    <definedName name="Excel_BuiltIn__FilterDatabase_4" localSheetId="27">#REF!</definedName>
    <definedName name="Excel_BuiltIn__FilterDatabase_4" localSheetId="28">#REF!</definedName>
    <definedName name="Excel_BuiltIn__FilterDatabase_4" localSheetId="25">#REF!</definedName>
    <definedName name="Excel_BuiltIn__FilterDatabase_4" localSheetId="29">#REF!</definedName>
    <definedName name="Excel_BuiltIn__FilterDatabase_4" localSheetId="30">#REF!</definedName>
    <definedName name="Excel_BuiltIn__FilterDatabase_4" localSheetId="31">#REF!</definedName>
    <definedName name="Excel_BuiltIn__FilterDatabase_4" localSheetId="18">#REF!</definedName>
    <definedName name="Excel_BuiltIn__FilterDatabase_4" localSheetId="19">#REF!</definedName>
    <definedName name="Excel_BuiltIn__FilterDatabase_4" localSheetId="21">#REF!</definedName>
    <definedName name="Excel_BuiltIn__FilterDatabase_4" localSheetId="22">#REF!</definedName>
    <definedName name="Excel_BuiltIn__FilterDatabase_4" localSheetId="23">#REF!</definedName>
    <definedName name="Excel_BuiltIn__FilterDatabase_4" localSheetId="24">#REF!</definedName>
    <definedName name="Excel_BuiltIn__FilterDatabase_4" localSheetId="12">#REF!</definedName>
    <definedName name="Excel_BuiltIn__FilterDatabase_4">#REF!</definedName>
    <definedName name="Excel_BuiltIn_Print_Area_16" localSheetId="1">#REF!</definedName>
    <definedName name="Excel_BuiltIn_Print_Area_16" localSheetId="20">#REF!</definedName>
    <definedName name="Excel_BuiltIn_Print_Area_16" localSheetId="26">#REF!</definedName>
    <definedName name="Excel_BuiltIn_Print_Area_16" localSheetId="11">#REF!</definedName>
    <definedName name="Excel_BuiltIn_Print_Area_16" localSheetId="27">#REF!</definedName>
    <definedName name="Excel_BuiltIn_Print_Area_16" localSheetId="28">#REF!</definedName>
    <definedName name="Excel_BuiltIn_Print_Area_16" localSheetId="25">#REF!</definedName>
    <definedName name="Excel_BuiltIn_Print_Area_16" localSheetId="29">#REF!</definedName>
    <definedName name="Excel_BuiltIn_Print_Area_16" localSheetId="30">#REF!</definedName>
    <definedName name="Excel_BuiltIn_Print_Area_16" localSheetId="31">#REF!</definedName>
    <definedName name="Excel_BuiltIn_Print_Area_16" localSheetId="18">#REF!</definedName>
    <definedName name="Excel_BuiltIn_Print_Area_16" localSheetId="19">#REF!</definedName>
    <definedName name="Excel_BuiltIn_Print_Area_16" localSheetId="21">#REF!</definedName>
    <definedName name="Excel_BuiltIn_Print_Area_16" localSheetId="22">#REF!</definedName>
    <definedName name="Excel_BuiltIn_Print_Area_16" localSheetId="23">#REF!</definedName>
    <definedName name="Excel_BuiltIn_Print_Area_16" localSheetId="24">#REF!</definedName>
    <definedName name="Excel_BuiltIn_Print_Area_16" localSheetId="12">#REF!</definedName>
    <definedName name="Excel_BuiltIn_Print_Area_16">#REF!</definedName>
    <definedName name="Excel_BuiltIn_Print_Area_17" localSheetId="1">#REF!</definedName>
    <definedName name="Excel_BuiltIn_Print_Area_17" localSheetId="20">#REF!</definedName>
    <definedName name="Excel_BuiltIn_Print_Area_17" localSheetId="26">#REF!</definedName>
    <definedName name="Excel_BuiltIn_Print_Area_17" localSheetId="11">#REF!</definedName>
    <definedName name="Excel_BuiltIn_Print_Area_17" localSheetId="27">#REF!</definedName>
    <definedName name="Excel_BuiltIn_Print_Area_17" localSheetId="28">#REF!</definedName>
    <definedName name="Excel_BuiltIn_Print_Area_17" localSheetId="25">#REF!</definedName>
    <definedName name="Excel_BuiltIn_Print_Area_17" localSheetId="29">#REF!</definedName>
    <definedName name="Excel_BuiltIn_Print_Area_17" localSheetId="30">#REF!</definedName>
    <definedName name="Excel_BuiltIn_Print_Area_17" localSheetId="31">#REF!</definedName>
    <definedName name="Excel_BuiltIn_Print_Area_17" localSheetId="18">#REF!</definedName>
    <definedName name="Excel_BuiltIn_Print_Area_17" localSheetId="19">#REF!</definedName>
    <definedName name="Excel_BuiltIn_Print_Area_17" localSheetId="21">#REF!</definedName>
    <definedName name="Excel_BuiltIn_Print_Area_17" localSheetId="22">#REF!</definedName>
    <definedName name="Excel_BuiltIn_Print_Area_17" localSheetId="23">#REF!</definedName>
    <definedName name="Excel_BuiltIn_Print_Area_17" localSheetId="24">#REF!</definedName>
    <definedName name="Excel_BuiltIn_Print_Area_17" localSheetId="12">#REF!</definedName>
    <definedName name="Excel_BuiltIn_Print_Area_17">#REF!</definedName>
    <definedName name="Hos" localSheetId="20">#REF!</definedName>
    <definedName name="Hos" localSheetId="26">#REF!</definedName>
    <definedName name="Hos" localSheetId="11">#REF!</definedName>
    <definedName name="Hos" localSheetId="27">#REF!</definedName>
    <definedName name="Hos" localSheetId="28">#REF!</definedName>
    <definedName name="Hos" localSheetId="25">#REF!</definedName>
    <definedName name="Hos" localSheetId="29">#REF!</definedName>
    <definedName name="Hos" localSheetId="30">#REF!</definedName>
    <definedName name="Hos" localSheetId="31">#REF!</definedName>
    <definedName name="Hos" localSheetId="18">#REF!</definedName>
    <definedName name="Hos" localSheetId="19">#REF!</definedName>
    <definedName name="Hos" localSheetId="21">#REF!</definedName>
    <definedName name="Hos" localSheetId="22">#REF!</definedName>
    <definedName name="Hos" localSheetId="23">#REF!</definedName>
    <definedName name="Hos" localSheetId="24">#REF!</definedName>
    <definedName name="Hos" localSheetId="12">#REF!</definedName>
    <definedName name="Hos">#REF!</definedName>
    <definedName name="Inc" localSheetId="20">#REF!</definedName>
    <definedName name="Inc" localSheetId="26">#REF!</definedName>
    <definedName name="Inc" localSheetId="11">#REF!</definedName>
    <definedName name="Inc" localSheetId="27">#REF!</definedName>
    <definedName name="Inc" localSheetId="28">#REF!</definedName>
    <definedName name="Inc" localSheetId="25">#REF!</definedName>
    <definedName name="Inc" localSheetId="29">#REF!</definedName>
    <definedName name="Inc" localSheetId="30">#REF!</definedName>
    <definedName name="Inc" localSheetId="31">#REF!</definedName>
    <definedName name="Inc" localSheetId="18">#REF!</definedName>
    <definedName name="Inc" localSheetId="19">#REF!</definedName>
    <definedName name="Inc" localSheetId="21">#REF!</definedName>
    <definedName name="Inc" localSheetId="22">#REF!</definedName>
    <definedName name="Inc" localSheetId="23">#REF!</definedName>
    <definedName name="Inc" localSheetId="24">#REF!</definedName>
    <definedName name="Inc" localSheetId="12">#REF!</definedName>
    <definedName name="Inc">#REF!</definedName>
    <definedName name="Lavf" localSheetId="20">#REF!</definedName>
    <definedName name="Lavf" localSheetId="26">#REF!</definedName>
    <definedName name="Lavf" localSheetId="11">#REF!</definedName>
    <definedName name="Lavf" localSheetId="27">#REF!</definedName>
    <definedName name="Lavf" localSheetId="28">#REF!</definedName>
    <definedName name="Lavf" localSheetId="25">#REF!</definedName>
    <definedName name="Lavf" localSheetId="29">#REF!</definedName>
    <definedName name="Lavf" localSheetId="30">#REF!</definedName>
    <definedName name="Lavf" localSheetId="31">#REF!</definedName>
    <definedName name="Lavf" localSheetId="18">#REF!</definedName>
    <definedName name="Lavf" localSheetId="19">#REF!</definedName>
    <definedName name="Lavf" localSheetId="21">#REF!</definedName>
    <definedName name="Lavf" localSheetId="22">#REF!</definedName>
    <definedName name="Lavf" localSheetId="23">#REF!</definedName>
    <definedName name="Lavf" localSheetId="24">#REF!</definedName>
    <definedName name="Lavf" localSheetId="12">#REF!</definedName>
    <definedName name="Lavf">#REF!</definedName>
    <definedName name="Lavv" localSheetId="20">#REF!</definedName>
    <definedName name="Lavv" localSheetId="26">#REF!</definedName>
    <definedName name="Lavv" localSheetId="11">#REF!</definedName>
    <definedName name="Lavv" localSheetId="27">#REF!</definedName>
    <definedName name="Lavv" localSheetId="28">#REF!</definedName>
    <definedName name="Lavv" localSheetId="25">#REF!</definedName>
    <definedName name="Lavv" localSheetId="29">#REF!</definedName>
    <definedName name="Lavv" localSheetId="30">#REF!</definedName>
    <definedName name="Lavv" localSheetId="31">#REF!</definedName>
    <definedName name="Lavv" localSheetId="18">#REF!</definedName>
    <definedName name="Lavv" localSheetId="19">#REF!</definedName>
    <definedName name="Lavv" localSheetId="21">#REF!</definedName>
    <definedName name="Lavv" localSheetId="22">#REF!</definedName>
    <definedName name="Lavv" localSheetId="23">#REF!</definedName>
    <definedName name="Lavv" localSheetId="24">#REF!</definedName>
    <definedName name="Lavv" localSheetId="12">#REF!</definedName>
    <definedName name="Lavv">#REF!</definedName>
    <definedName name="Mec" localSheetId="20">#REF!</definedName>
    <definedName name="Mec" localSheetId="26">#REF!</definedName>
    <definedName name="Mec" localSheetId="11">#REF!</definedName>
    <definedName name="Mec" localSheetId="27">#REF!</definedName>
    <definedName name="Mec" localSheetId="28">#REF!</definedName>
    <definedName name="Mec" localSheetId="25">#REF!</definedName>
    <definedName name="Mec" localSheetId="29">#REF!</definedName>
    <definedName name="Mec" localSheetId="30">#REF!</definedName>
    <definedName name="Mec" localSheetId="31">#REF!</definedName>
    <definedName name="Mec" localSheetId="18">#REF!</definedName>
    <definedName name="Mec" localSheetId="19">#REF!</definedName>
    <definedName name="Mec" localSheetId="21">#REF!</definedName>
    <definedName name="Mec" localSheetId="22">#REF!</definedName>
    <definedName name="Mec" localSheetId="23">#REF!</definedName>
    <definedName name="Mec" localSheetId="24">#REF!</definedName>
    <definedName name="Mec" localSheetId="12">#REF!</definedName>
    <definedName name="Mec">#REF!</definedName>
    <definedName name="PassaExtenso" localSheetId="1">[1]!PassaExtenso</definedName>
    <definedName name="PassaExtenso" localSheetId="20">[1]!PassaExtenso</definedName>
    <definedName name="PassaExtenso" localSheetId="26">[1]!PassaExtenso</definedName>
    <definedName name="PassaExtenso" localSheetId="11">[1]!PassaExtenso</definedName>
    <definedName name="PassaExtenso" localSheetId="14">[1]!PassaExtenso</definedName>
    <definedName name="PassaExtenso" localSheetId="27">[1]!PassaExtenso</definedName>
    <definedName name="PassaExtenso" localSheetId="15">[1]!PassaExtenso</definedName>
    <definedName name="PassaExtenso" localSheetId="28">[1]!PassaExtenso</definedName>
    <definedName name="PassaExtenso" localSheetId="25">[1]!PassaExtenso</definedName>
    <definedName name="PassaExtenso" localSheetId="16">[1]!PassaExtenso</definedName>
    <definedName name="PassaExtenso" localSheetId="29">[1]!PassaExtenso</definedName>
    <definedName name="PassaExtenso" localSheetId="17">[1]!PassaExtenso</definedName>
    <definedName name="PassaExtenso" localSheetId="30">[1]!PassaExtenso</definedName>
    <definedName name="PassaExtenso" localSheetId="31">[1]!PassaExtenso</definedName>
    <definedName name="PassaExtenso" localSheetId="18">[1]!PassaExtenso</definedName>
    <definedName name="PassaExtenso" localSheetId="19">[1]!PassaExtenso</definedName>
    <definedName name="PassaExtenso" localSheetId="21">[1]!PassaExtenso</definedName>
    <definedName name="PassaExtenso" localSheetId="22">[1]!PassaExtenso</definedName>
    <definedName name="PassaExtenso" localSheetId="23">[1]!PassaExtenso</definedName>
    <definedName name="PassaExtenso" localSheetId="24">[1]!PassaExtenso</definedName>
    <definedName name="PassaExtenso" localSheetId="12">[1]!PassaExtenso</definedName>
    <definedName name="PassaExtenso">[1]!PassaExtenso</definedName>
    <definedName name="PINTURA" localSheetId="20">#REF!</definedName>
    <definedName name="PINTURA" localSheetId="26">#REF!</definedName>
    <definedName name="PINTURA" localSheetId="11">#REF!</definedName>
    <definedName name="PINTURA" localSheetId="27">#REF!</definedName>
    <definedName name="PINTURA" localSheetId="28">#REF!</definedName>
    <definedName name="PINTURA" localSheetId="25">#REF!</definedName>
    <definedName name="PINTURA" localSheetId="29">#REF!</definedName>
    <definedName name="PINTURA" localSheetId="30">#REF!</definedName>
    <definedName name="PINTURA" localSheetId="31">#REF!</definedName>
    <definedName name="PINTURA" localSheetId="18">#REF!</definedName>
    <definedName name="PINTURA" localSheetId="19">#REF!</definedName>
    <definedName name="PINTURA" localSheetId="21">#REF!</definedName>
    <definedName name="PINTURA" localSheetId="22">#REF!</definedName>
    <definedName name="PINTURA" localSheetId="23">#REF!</definedName>
    <definedName name="PINTURA" localSheetId="24">#REF!</definedName>
    <definedName name="PINTURA" localSheetId="12">#REF!</definedName>
    <definedName name="PINTURA">#REF!</definedName>
    <definedName name="Plan" localSheetId="20">#REF!</definedName>
    <definedName name="Plan" localSheetId="26">#REF!</definedName>
    <definedName name="Plan" localSheetId="11">#REF!</definedName>
    <definedName name="Plan" localSheetId="27">#REF!</definedName>
    <definedName name="Plan" localSheetId="28">#REF!</definedName>
    <definedName name="Plan" localSheetId="25">#REF!</definedName>
    <definedName name="Plan" localSheetId="29">#REF!</definedName>
    <definedName name="Plan" localSheetId="30">#REF!</definedName>
    <definedName name="Plan" localSheetId="31">#REF!</definedName>
    <definedName name="Plan" localSheetId="18">#REF!</definedName>
    <definedName name="Plan" localSheetId="19">#REF!</definedName>
    <definedName name="Plan" localSheetId="21">#REF!</definedName>
    <definedName name="Plan" localSheetId="22">#REF!</definedName>
    <definedName name="Plan" localSheetId="23">#REF!</definedName>
    <definedName name="Plan" localSheetId="24">#REF!</definedName>
    <definedName name="Plan" localSheetId="12">#REF!</definedName>
    <definedName name="Plan">#REF!</definedName>
    <definedName name="Plan1" localSheetId="20">#REF!</definedName>
    <definedName name="Plan1" localSheetId="26">#REF!</definedName>
    <definedName name="Plan1" localSheetId="11">#REF!</definedName>
    <definedName name="Plan1" localSheetId="27">#REF!</definedName>
    <definedName name="Plan1" localSheetId="28">#REF!</definedName>
    <definedName name="Plan1" localSheetId="25">#REF!</definedName>
    <definedName name="Plan1" localSheetId="29">#REF!</definedName>
    <definedName name="Plan1" localSheetId="30">#REF!</definedName>
    <definedName name="Plan1" localSheetId="31">#REF!</definedName>
    <definedName name="Plan1" localSheetId="18">#REF!</definedName>
    <definedName name="Plan1" localSheetId="19">#REF!</definedName>
    <definedName name="Plan1" localSheetId="21">#REF!</definedName>
    <definedName name="Plan1" localSheetId="22">#REF!</definedName>
    <definedName name="Plan1" localSheetId="23">#REF!</definedName>
    <definedName name="Plan1" localSheetId="24">#REF!</definedName>
    <definedName name="Plan1" localSheetId="12">#REF!</definedName>
    <definedName name="Plan1">#REF!</definedName>
    <definedName name="_xlnm.Print_Titles" localSheetId="1">'Item 1 - Varrição'!$2:$4</definedName>
    <definedName name="_xlnm.Print_Titles" localSheetId="20">'Item 1 - Varrição Fotos'!$2:$6</definedName>
    <definedName name="_xlnm.Print_Titles" localSheetId="26">'Item 10 - Gas Fotos'!$2:$6</definedName>
    <definedName name="_xlnm.Print_Titles" localSheetId="27">'Item 11 - Pluvial Fotos'!$2:$6</definedName>
    <definedName name="_xlnm.Print_Titles" localSheetId="28">'Item 13 - EH Fotos'!$2:$6</definedName>
    <definedName name="_xlnm.Print_Titles" localSheetId="25">'Item 14 - Dren Chor Fotos '!$2:$6</definedName>
    <definedName name="_xlnm.Print_Titles" localSheetId="29">'Item 14 - Rolo Fotos'!$2:$6</definedName>
    <definedName name="_xlnm.Print_Titles" localSheetId="30">'Item 15 - Basculante Fotos'!$2:$6</definedName>
    <definedName name="_xlnm.Print_Titles" localSheetId="31">'Item 15 - Camp. Outub. Rosa'!$2:$6</definedName>
    <definedName name="_xlnm.Print_Titles" localSheetId="2">'Item 2 - Capinação'!$2:$7</definedName>
    <definedName name="_xlnm.Print_Titles" localSheetId="18">'Item 2 - Capinação Fotos'!$2:$6</definedName>
    <definedName name="_xlnm.Print_Titles" localSheetId="3">'Item 3 - Pintura'!$2:$7</definedName>
    <definedName name="_xlnm.Print_Titles" localSheetId="19">'Item 3 - Pintura Fotos'!$2:$6</definedName>
    <definedName name="_xlnm.Print_Titles" localSheetId="21">'Item 4 - Serviços comp. Fotos.'!$2:$6</definedName>
    <definedName name="_xlnm.Print_Titles" localSheetId="4">'Item 4 - Serviços Complem.'!$2:$7</definedName>
    <definedName name="_xlnm.Print_Titles" localSheetId="22">'Item 5 - Conteineres Fotos'!$2:$6</definedName>
    <definedName name="_xlnm.Print_Titles" localSheetId="23">'Item 6 - Coleta Dom. Fotos'!$2:$6</definedName>
    <definedName name="_xlnm.Print_Titles" localSheetId="6">'Item 6 - Coleta Domiciliar'!$2:$4</definedName>
    <definedName name="_xlnm.Print_Titles" localSheetId="7">'Item 7 - Coleta de Volumosos'!$2:$4</definedName>
    <definedName name="_xlnm.Print_Titles" localSheetId="24">'Item 8 - Aterro San. Fotos'!$2:$6</definedName>
    <definedName name="_xlnm.Print_Titles" localSheetId="10">'Item 8 - Aterro Sanitário'!$2:$4</definedName>
    <definedName name="Unif" localSheetId="20">#REF!</definedName>
    <definedName name="Unif" localSheetId="26">#REF!</definedName>
    <definedName name="Unif" localSheetId="11">#REF!</definedName>
    <definedName name="Unif" localSheetId="27">#REF!</definedName>
    <definedName name="Unif" localSheetId="28">#REF!</definedName>
    <definedName name="Unif" localSheetId="25">#REF!</definedName>
    <definedName name="Unif" localSheetId="29">#REF!</definedName>
    <definedName name="Unif" localSheetId="30">#REF!</definedName>
    <definedName name="Unif" localSheetId="31">#REF!</definedName>
    <definedName name="Unif" localSheetId="18">#REF!</definedName>
    <definedName name="Unif" localSheetId="19">#REF!</definedName>
    <definedName name="Unif" localSheetId="21">#REF!</definedName>
    <definedName name="Unif" localSheetId="22">#REF!</definedName>
    <definedName name="Unif" localSheetId="23">#REF!</definedName>
    <definedName name="Unif" localSheetId="24">#REF!</definedName>
    <definedName name="Unif" localSheetId="12">#REF!</definedName>
    <definedName name="Unif">#REF!</definedName>
    <definedName name="Var" localSheetId="20">#REF!</definedName>
    <definedName name="Var" localSheetId="26">#REF!</definedName>
    <definedName name="Var" localSheetId="11">#REF!</definedName>
    <definedName name="Var" localSheetId="27">#REF!</definedName>
    <definedName name="Var" localSheetId="28">#REF!</definedName>
    <definedName name="Var" localSheetId="25">#REF!</definedName>
    <definedName name="Var" localSheetId="29">#REF!</definedName>
    <definedName name="Var" localSheetId="30">#REF!</definedName>
    <definedName name="Var" localSheetId="31">#REF!</definedName>
    <definedName name="Var" localSheetId="18">#REF!</definedName>
    <definedName name="Var" localSheetId="19">#REF!</definedName>
    <definedName name="Var" localSheetId="21">#REF!</definedName>
    <definedName name="Var" localSheetId="22">#REF!</definedName>
    <definedName name="Var" localSheetId="23">#REF!</definedName>
    <definedName name="Var" localSheetId="24">#REF!</definedName>
    <definedName name="Var" localSheetId="12">#REF!</definedName>
    <definedName name="Var">#REF!</definedName>
  </definedNames>
  <calcPr calcId="181029"/>
</workbook>
</file>

<file path=xl/calcChain.xml><?xml version="1.0" encoding="utf-8"?>
<calcChain xmlns="http://schemas.openxmlformats.org/spreadsheetml/2006/main">
  <c r="L145" i="27" l="1"/>
  <c r="L151" i="27"/>
  <c r="L150" i="27"/>
  <c r="L149" i="27"/>
  <c r="L148" i="27"/>
  <c r="L147" i="27"/>
  <c r="L146" i="27"/>
  <c r="K6" i="26" l="1"/>
  <c r="K7" i="26"/>
  <c r="K8" i="26"/>
  <c r="K9" i="26"/>
  <c r="L9" i="27" l="1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371" i="27"/>
  <c r="L372" i="27"/>
  <c r="L373" i="27"/>
  <c r="L374" i="27"/>
  <c r="L375" i="27"/>
  <c r="L376" i="27"/>
  <c r="L377" i="27"/>
  <c r="L378" i="27"/>
  <c r="L379" i="27"/>
  <c r="L380" i="27"/>
  <c r="L381" i="27"/>
  <c r="L382" i="27"/>
  <c r="L383" i="27"/>
  <c r="L384" i="27"/>
  <c r="L385" i="27"/>
  <c r="L386" i="27"/>
  <c r="L387" i="27"/>
  <c r="L388" i="27"/>
  <c r="L389" i="27"/>
  <c r="L390" i="27"/>
  <c r="L391" i="27"/>
  <c r="L392" i="27"/>
  <c r="L393" i="27"/>
  <c r="L394" i="27"/>
  <c r="L395" i="27"/>
  <c r="L396" i="27"/>
  <c r="L397" i="27"/>
  <c r="L398" i="27"/>
  <c r="L399" i="27"/>
  <c r="L400" i="27"/>
  <c r="L401" i="27"/>
  <c r="L402" i="27"/>
  <c r="L403" i="27"/>
  <c r="L404" i="27"/>
  <c r="L405" i="27"/>
  <c r="L406" i="27"/>
  <c r="L407" i="27"/>
  <c r="L408" i="27"/>
  <c r="L409" i="27"/>
  <c r="L410" i="27"/>
  <c r="L411" i="27"/>
  <c r="L412" i="27"/>
  <c r="L413" i="27"/>
  <c r="L414" i="27"/>
  <c r="L415" i="27"/>
  <c r="L416" i="27"/>
  <c r="L417" i="27"/>
  <c r="L418" i="27"/>
  <c r="L419" i="27"/>
  <c r="L420" i="27"/>
  <c r="L421" i="27"/>
  <c r="L422" i="27"/>
  <c r="L423" i="27"/>
  <c r="L424" i="27"/>
  <c r="L425" i="27"/>
  <c r="L426" i="27"/>
  <c r="L427" i="27"/>
  <c r="L428" i="27"/>
  <c r="L429" i="27"/>
  <c r="L430" i="27"/>
  <c r="L431" i="27"/>
  <c r="L432" i="27"/>
  <c r="L433" i="27"/>
  <c r="L434" i="27"/>
  <c r="L435" i="27"/>
  <c r="L436" i="27"/>
  <c r="L437" i="27"/>
  <c r="L438" i="27"/>
  <c r="L439" i="27"/>
  <c r="L440" i="27"/>
  <c r="L441" i="27"/>
  <c r="L442" i="27"/>
  <c r="L443" i="27"/>
  <c r="L444" i="27"/>
  <c r="L445" i="27"/>
  <c r="L446" i="27"/>
  <c r="L447" i="27"/>
  <c r="L448" i="27"/>
  <c r="L449" i="27"/>
  <c r="L450" i="27"/>
  <c r="L451" i="27"/>
  <c r="L452" i="27"/>
  <c r="L453" i="27"/>
  <c r="L454" i="27"/>
  <c r="L455" i="27"/>
  <c r="L456" i="27"/>
  <c r="L457" i="27"/>
  <c r="L458" i="27"/>
  <c r="L459" i="27"/>
  <c r="L460" i="27"/>
  <c r="L461" i="27"/>
  <c r="L462" i="27"/>
  <c r="L463" i="27"/>
  <c r="L464" i="27"/>
  <c r="L465" i="27"/>
  <c r="L466" i="27"/>
  <c r="L467" i="27"/>
  <c r="L468" i="27"/>
  <c r="L469" i="27"/>
  <c r="L470" i="27"/>
  <c r="L471" i="27"/>
  <c r="L472" i="27"/>
  <c r="L473" i="27"/>
  <c r="L474" i="27"/>
  <c r="L475" i="27"/>
  <c r="L476" i="27"/>
  <c r="L477" i="27"/>
  <c r="L478" i="27"/>
  <c r="L479" i="27"/>
  <c r="L480" i="27"/>
  <c r="L481" i="27"/>
  <c r="L482" i="27"/>
  <c r="L483" i="27"/>
  <c r="L484" i="27"/>
  <c r="L485" i="27"/>
  <c r="L486" i="27"/>
  <c r="L487" i="27"/>
  <c r="L488" i="27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39" i="25"/>
  <c r="J40" i="25"/>
  <c r="L143" i="27" l="1"/>
  <c r="L142" i="27"/>
  <c r="L141" i="27"/>
  <c r="L140" i="27"/>
  <c r="L139" i="27"/>
  <c r="L138" i="27"/>
  <c r="L137" i="27"/>
  <c r="L136" i="27"/>
  <c r="L135" i="27"/>
  <c r="L134" i="27"/>
  <c r="L133" i="27"/>
  <c r="L132" i="27"/>
  <c r="L131" i="27"/>
  <c r="L130" i="27"/>
  <c r="L129" i="27"/>
  <c r="L128" i="27"/>
  <c r="L127" i="27"/>
  <c r="L126" i="27"/>
  <c r="L125" i="27"/>
  <c r="L124" i="27"/>
  <c r="L123" i="27"/>
  <c r="L122" i="27"/>
  <c r="L121" i="27"/>
  <c r="L120" i="27"/>
  <c r="L119" i="27"/>
  <c r="L118" i="27"/>
  <c r="L117" i="27"/>
  <c r="L116" i="27"/>
  <c r="L115" i="27"/>
  <c r="L114" i="27"/>
  <c r="L113" i="27"/>
  <c r="L112" i="27"/>
  <c r="L111" i="27"/>
  <c r="L110" i="27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L97" i="27"/>
  <c r="L96" i="27"/>
  <c r="L95" i="27"/>
  <c r="L94" i="27"/>
  <c r="L93" i="27"/>
  <c r="L92" i="27"/>
  <c r="L91" i="27"/>
  <c r="L90" i="27"/>
  <c r="L89" i="27"/>
  <c r="L88" i="27"/>
  <c r="L87" i="27"/>
  <c r="L86" i="27"/>
  <c r="L85" i="27"/>
  <c r="L84" i="27"/>
  <c r="L83" i="27"/>
  <c r="L82" i="27"/>
  <c r="L81" i="27"/>
  <c r="L80" i="27"/>
  <c r="L79" i="27"/>
  <c r="L78" i="27"/>
  <c r="L77" i="27"/>
  <c r="L76" i="27"/>
  <c r="L75" i="27"/>
  <c r="L74" i="27"/>
  <c r="L73" i="27"/>
  <c r="L72" i="27"/>
  <c r="L71" i="27"/>
  <c r="L70" i="27"/>
  <c r="L69" i="27"/>
  <c r="L68" i="27"/>
  <c r="L67" i="27"/>
  <c r="L66" i="27"/>
  <c r="L65" i="27"/>
  <c r="L64" i="27"/>
  <c r="L63" i="27"/>
  <c r="L62" i="27"/>
  <c r="L61" i="27"/>
  <c r="L60" i="27"/>
  <c r="L59" i="27"/>
  <c r="L58" i="27"/>
  <c r="L57" i="27"/>
  <c r="L56" i="27"/>
  <c r="L55" i="27"/>
  <c r="L54" i="27"/>
  <c r="L53" i="27"/>
  <c r="L52" i="27"/>
  <c r="L51" i="27"/>
  <c r="L50" i="27"/>
  <c r="L49" i="27"/>
  <c r="L48" i="27"/>
  <c r="L47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L23" i="27"/>
  <c r="L8" i="27"/>
  <c r="L7" i="27"/>
  <c r="L6" i="27"/>
  <c r="L5" i="27"/>
  <c r="H42" i="56" l="1"/>
  <c r="I42" i="56" s="1"/>
  <c r="H168" i="56"/>
  <c r="I168" i="56" s="1"/>
  <c r="H164" i="56"/>
  <c r="I164" i="56" s="1"/>
  <c r="H163" i="56"/>
  <c r="I163" i="56" s="1"/>
  <c r="H185" i="56"/>
  <c r="I185" i="56" s="1"/>
  <c r="H184" i="56"/>
  <c r="I184" i="56" s="1"/>
  <c r="H183" i="56"/>
  <c r="I183" i="56" s="1"/>
  <c r="H182" i="56"/>
  <c r="I182" i="56" s="1"/>
  <c r="H181" i="56"/>
  <c r="I181" i="56" s="1"/>
  <c r="H180" i="56"/>
  <c r="I180" i="56" s="1"/>
  <c r="H161" i="56"/>
  <c r="I161" i="56" s="1"/>
  <c r="H160" i="56"/>
  <c r="I160" i="56" s="1"/>
  <c r="H142" i="56"/>
  <c r="I142" i="56" s="1"/>
  <c r="H141" i="56"/>
  <c r="I141" i="56" s="1"/>
  <c r="H140" i="56"/>
  <c r="I140" i="56" s="1"/>
  <c r="H139" i="56"/>
  <c r="I139" i="56" s="1"/>
  <c r="H138" i="56"/>
  <c r="I138" i="56" s="1"/>
  <c r="H5" i="23"/>
  <c r="H186" i="56"/>
  <c r="I186" i="56" s="1"/>
  <c r="H179" i="56"/>
  <c r="I179" i="56" s="1"/>
  <c r="H178" i="56"/>
  <c r="I178" i="56" s="1"/>
  <c r="H177" i="56"/>
  <c r="I177" i="56" s="1"/>
  <c r="H176" i="56"/>
  <c r="I176" i="56" s="1"/>
  <c r="H175" i="56"/>
  <c r="I175" i="56" s="1"/>
  <c r="H174" i="56"/>
  <c r="I174" i="56" s="1"/>
  <c r="H173" i="56"/>
  <c r="I173" i="56" s="1"/>
  <c r="H172" i="56"/>
  <c r="I172" i="56" s="1"/>
  <c r="H171" i="56"/>
  <c r="I171" i="56" s="1"/>
  <c r="H170" i="56"/>
  <c r="I170" i="56" s="1"/>
  <c r="H169" i="56"/>
  <c r="I169" i="56" s="1"/>
  <c r="H167" i="56"/>
  <c r="I167" i="56" s="1"/>
  <c r="H166" i="56"/>
  <c r="I166" i="56" s="1"/>
  <c r="H165" i="56"/>
  <c r="I165" i="56" s="1"/>
  <c r="H162" i="56"/>
  <c r="I162" i="56" s="1"/>
  <c r="H159" i="56"/>
  <c r="I159" i="56" s="1"/>
  <c r="H158" i="56"/>
  <c r="I158" i="56" s="1"/>
  <c r="H157" i="56"/>
  <c r="I157" i="56" s="1"/>
  <c r="H156" i="56"/>
  <c r="I156" i="56" s="1"/>
  <c r="H155" i="56"/>
  <c r="I155" i="56" s="1"/>
  <c r="H154" i="56"/>
  <c r="I154" i="56" s="1"/>
  <c r="H153" i="56"/>
  <c r="I153" i="56" s="1"/>
  <c r="H152" i="56"/>
  <c r="I152" i="56" s="1"/>
  <c r="H151" i="56"/>
  <c r="I151" i="56" s="1"/>
  <c r="H150" i="56"/>
  <c r="I150" i="56" s="1"/>
  <c r="H149" i="56"/>
  <c r="I149" i="56" s="1"/>
  <c r="H148" i="56"/>
  <c r="I148" i="56" s="1"/>
  <c r="H147" i="56"/>
  <c r="I147" i="56" s="1"/>
  <c r="H146" i="56"/>
  <c r="I146" i="56" s="1"/>
  <c r="H145" i="56"/>
  <c r="I145" i="56" s="1"/>
  <c r="H144" i="56"/>
  <c r="I144" i="56" s="1"/>
  <c r="H143" i="56"/>
  <c r="I143" i="56" s="1"/>
  <c r="H137" i="56"/>
  <c r="I137" i="56" s="1"/>
  <c r="H136" i="56"/>
  <c r="I136" i="56" s="1"/>
  <c r="H135" i="56"/>
  <c r="I135" i="56" s="1"/>
  <c r="H134" i="56"/>
  <c r="I134" i="56" s="1"/>
  <c r="H133" i="56"/>
  <c r="I133" i="56" s="1"/>
  <c r="H132" i="56"/>
  <c r="I132" i="56" s="1"/>
  <c r="H131" i="56"/>
  <c r="I131" i="56" s="1"/>
  <c r="H130" i="56"/>
  <c r="I130" i="56" s="1"/>
  <c r="H129" i="56"/>
  <c r="I129" i="56" s="1"/>
  <c r="H128" i="56"/>
  <c r="I128" i="56" s="1"/>
  <c r="H127" i="56"/>
  <c r="I127" i="56" s="1"/>
  <c r="H126" i="56"/>
  <c r="I126" i="56" s="1"/>
  <c r="H125" i="56"/>
  <c r="I125" i="56" s="1"/>
  <c r="H124" i="56"/>
  <c r="I124" i="56" s="1"/>
  <c r="H123" i="56"/>
  <c r="I123" i="56" s="1"/>
  <c r="H122" i="56"/>
  <c r="I122" i="56" s="1"/>
  <c r="H121" i="56"/>
  <c r="I121" i="56" s="1"/>
  <c r="H120" i="56"/>
  <c r="I120" i="56" s="1"/>
  <c r="H119" i="56"/>
  <c r="I119" i="56" s="1"/>
  <c r="H118" i="56"/>
  <c r="I118" i="56" s="1"/>
  <c r="H117" i="56"/>
  <c r="I117" i="56" s="1"/>
  <c r="H116" i="56"/>
  <c r="I116" i="56" s="1"/>
  <c r="H115" i="56"/>
  <c r="I115" i="56" s="1"/>
  <c r="H114" i="56"/>
  <c r="I114" i="56" s="1"/>
  <c r="H113" i="56"/>
  <c r="I113" i="56" s="1"/>
  <c r="H112" i="56"/>
  <c r="I112" i="56" s="1"/>
  <c r="H111" i="56"/>
  <c r="I111" i="56" s="1"/>
  <c r="H110" i="56"/>
  <c r="I110" i="56" s="1"/>
  <c r="H109" i="56"/>
  <c r="I109" i="56" s="1"/>
  <c r="H108" i="56"/>
  <c r="I108" i="56" s="1"/>
  <c r="H107" i="56"/>
  <c r="I107" i="56" s="1"/>
  <c r="H106" i="56"/>
  <c r="I106" i="56" s="1"/>
  <c r="H105" i="56"/>
  <c r="I105" i="56" s="1"/>
  <c r="H104" i="56"/>
  <c r="I104" i="56" s="1"/>
  <c r="H103" i="56"/>
  <c r="I103" i="56" s="1"/>
  <c r="H102" i="56"/>
  <c r="I102" i="56" s="1"/>
  <c r="H101" i="56"/>
  <c r="I101" i="56" s="1"/>
  <c r="H100" i="56"/>
  <c r="I100" i="56" s="1"/>
  <c r="H99" i="56"/>
  <c r="I99" i="56" s="1"/>
  <c r="H98" i="56"/>
  <c r="I98" i="56" s="1"/>
  <c r="H97" i="56"/>
  <c r="I97" i="56" s="1"/>
  <c r="H96" i="56"/>
  <c r="I96" i="56" s="1"/>
  <c r="H95" i="56"/>
  <c r="I95" i="56" s="1"/>
  <c r="H94" i="56"/>
  <c r="I94" i="56" s="1"/>
  <c r="H93" i="56"/>
  <c r="I93" i="56" s="1"/>
  <c r="H92" i="56"/>
  <c r="I92" i="56" s="1"/>
  <c r="H91" i="56"/>
  <c r="I91" i="56" s="1"/>
  <c r="H90" i="56"/>
  <c r="I90" i="56" s="1"/>
  <c r="H89" i="56"/>
  <c r="I89" i="56" s="1"/>
  <c r="H88" i="56"/>
  <c r="I88" i="56" s="1"/>
  <c r="H87" i="56"/>
  <c r="I87" i="56" s="1"/>
  <c r="H86" i="56"/>
  <c r="I86" i="56" s="1"/>
  <c r="H85" i="56"/>
  <c r="I85" i="56" s="1"/>
  <c r="H84" i="56"/>
  <c r="I84" i="56" s="1"/>
  <c r="H83" i="56"/>
  <c r="I83" i="56" s="1"/>
  <c r="H82" i="56"/>
  <c r="I82" i="56" s="1"/>
  <c r="H81" i="56"/>
  <c r="I81" i="56" s="1"/>
  <c r="H80" i="56"/>
  <c r="I80" i="56" s="1"/>
  <c r="H79" i="56"/>
  <c r="I79" i="56" s="1"/>
  <c r="H78" i="56"/>
  <c r="I78" i="56" s="1"/>
  <c r="H77" i="56"/>
  <c r="I77" i="56" s="1"/>
  <c r="H76" i="56"/>
  <c r="I76" i="56" s="1"/>
  <c r="H75" i="56"/>
  <c r="I75" i="56" s="1"/>
  <c r="H74" i="56"/>
  <c r="I74" i="56" s="1"/>
  <c r="H73" i="56"/>
  <c r="I73" i="56" s="1"/>
  <c r="H72" i="56"/>
  <c r="I72" i="56" s="1"/>
  <c r="H71" i="56"/>
  <c r="I71" i="56" s="1"/>
  <c r="H70" i="56"/>
  <c r="I70" i="56" s="1"/>
  <c r="H69" i="56"/>
  <c r="I69" i="56" s="1"/>
  <c r="H68" i="56"/>
  <c r="I68" i="56" s="1"/>
  <c r="H67" i="56"/>
  <c r="I67" i="56" s="1"/>
  <c r="H66" i="56"/>
  <c r="I66" i="56" s="1"/>
  <c r="H65" i="56"/>
  <c r="I65" i="56" s="1"/>
  <c r="H64" i="56"/>
  <c r="I64" i="56" s="1"/>
  <c r="H63" i="56"/>
  <c r="I63" i="56" s="1"/>
  <c r="H62" i="56"/>
  <c r="I62" i="56" s="1"/>
  <c r="H61" i="56"/>
  <c r="I61" i="56" s="1"/>
  <c r="H60" i="56"/>
  <c r="I60" i="56" s="1"/>
  <c r="H59" i="56"/>
  <c r="I59" i="56" s="1"/>
  <c r="H58" i="56"/>
  <c r="I58" i="56" s="1"/>
  <c r="H57" i="56"/>
  <c r="I57" i="56" s="1"/>
  <c r="H56" i="56"/>
  <c r="I56" i="56" s="1"/>
  <c r="H55" i="56"/>
  <c r="I55" i="56" s="1"/>
  <c r="H54" i="56"/>
  <c r="I54" i="56" s="1"/>
  <c r="H53" i="56"/>
  <c r="I53" i="56" s="1"/>
  <c r="H52" i="56"/>
  <c r="I52" i="56" s="1"/>
  <c r="H51" i="56"/>
  <c r="I51" i="56" s="1"/>
  <c r="H50" i="56"/>
  <c r="I50" i="56" s="1"/>
  <c r="H49" i="56"/>
  <c r="I49" i="56" s="1"/>
  <c r="H48" i="56"/>
  <c r="I48" i="56" s="1"/>
  <c r="H47" i="56"/>
  <c r="I47" i="56" s="1"/>
  <c r="H46" i="56"/>
  <c r="I46" i="56" s="1"/>
  <c r="H45" i="56"/>
  <c r="I45" i="56" s="1"/>
  <c r="H44" i="56"/>
  <c r="I44" i="56" s="1"/>
  <c r="H43" i="56"/>
  <c r="I43" i="56" s="1"/>
  <c r="H41" i="56"/>
  <c r="I41" i="56" s="1"/>
  <c r="H40" i="56"/>
  <c r="I40" i="56" s="1"/>
  <c r="H39" i="56"/>
  <c r="I39" i="56" s="1"/>
  <c r="H38" i="56"/>
  <c r="I38" i="56" s="1"/>
  <c r="H37" i="56"/>
  <c r="I37" i="56" s="1"/>
  <c r="H36" i="56"/>
  <c r="I36" i="56" s="1"/>
  <c r="H35" i="56"/>
  <c r="I35" i="56" s="1"/>
  <c r="H34" i="56"/>
  <c r="I34" i="56" s="1"/>
  <c r="H33" i="56"/>
  <c r="I33" i="56" s="1"/>
  <c r="H32" i="56"/>
  <c r="I32" i="56" s="1"/>
  <c r="H31" i="56"/>
  <c r="I31" i="56" s="1"/>
  <c r="H30" i="56"/>
  <c r="I30" i="56" s="1"/>
  <c r="H29" i="56"/>
  <c r="I29" i="56" s="1"/>
  <c r="H28" i="56"/>
  <c r="I28" i="56" s="1"/>
  <c r="H27" i="56"/>
  <c r="I27" i="56" s="1"/>
  <c r="H26" i="56"/>
  <c r="I26" i="56" s="1"/>
  <c r="H25" i="56"/>
  <c r="I25" i="56" s="1"/>
  <c r="H24" i="56"/>
  <c r="I24" i="56" s="1"/>
  <c r="H23" i="56"/>
  <c r="I23" i="56" s="1"/>
  <c r="H22" i="56"/>
  <c r="I22" i="56" s="1"/>
  <c r="H21" i="56"/>
  <c r="I21" i="56" s="1"/>
  <c r="H20" i="56"/>
  <c r="I20" i="56" s="1"/>
  <c r="H19" i="56"/>
  <c r="I19" i="56" s="1"/>
  <c r="H18" i="56"/>
  <c r="I18" i="56" s="1"/>
  <c r="H17" i="56"/>
  <c r="I17" i="56" s="1"/>
  <c r="H16" i="56"/>
  <c r="I16" i="56" s="1"/>
  <c r="H15" i="56"/>
  <c r="I15" i="56" s="1"/>
  <c r="H14" i="56"/>
  <c r="I14" i="56" s="1"/>
  <c r="H13" i="56"/>
  <c r="I13" i="56" s="1"/>
  <c r="H12" i="56"/>
  <c r="I12" i="56" s="1"/>
  <c r="O11" i="56"/>
  <c r="H11" i="56"/>
  <c r="I11" i="56" s="1"/>
  <c r="H10" i="56"/>
  <c r="I10" i="56" s="1"/>
  <c r="H9" i="56"/>
  <c r="I9" i="56" s="1"/>
  <c r="H8" i="56"/>
  <c r="I8" i="56" s="1"/>
  <c r="H7" i="56"/>
  <c r="I7" i="56" s="1"/>
  <c r="H6" i="56"/>
  <c r="I6" i="56" s="1"/>
  <c r="H5" i="56"/>
  <c r="I5" i="56" s="1"/>
  <c r="J41" i="25"/>
  <c r="J42" i="25"/>
  <c r="J43" i="25"/>
  <c r="J44" i="25"/>
  <c r="J45" i="25"/>
  <c r="J46" i="25"/>
  <c r="J47" i="25"/>
  <c r="J48" i="25"/>
  <c r="J49" i="25"/>
  <c r="J53" i="25"/>
  <c r="J50" i="25"/>
  <c r="J51" i="25"/>
  <c r="J52" i="25"/>
  <c r="J6" i="25"/>
  <c r="J54" i="25"/>
  <c r="J55" i="25"/>
  <c r="J56" i="25"/>
  <c r="I187" i="56" l="1"/>
  <c r="J57" i="25"/>
  <c r="L275" i="27" l="1"/>
  <c r="L276" i="27"/>
  <c r="L277" i="27"/>
  <c r="L278" i="27"/>
  <c r="L279" i="27"/>
  <c r="L280" i="27"/>
  <c r="L281" i="27"/>
  <c r="L282" i="27"/>
  <c r="L283" i="27"/>
  <c r="L284" i="27"/>
  <c r="L285" i="27"/>
  <c r="L144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1" i="27"/>
  <c r="L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258" i="27"/>
  <c r="L259" i="27"/>
  <c r="L260" i="27"/>
  <c r="L261" i="27"/>
  <c r="L262" i="27"/>
  <c r="L263" i="27"/>
  <c r="L264" i="27"/>
  <c r="L265" i="27"/>
  <c r="L266" i="27"/>
  <c r="L267" i="27"/>
  <c r="L268" i="27"/>
  <c r="L269" i="27"/>
  <c r="L270" i="27"/>
  <c r="L271" i="27"/>
  <c r="L272" i="27"/>
  <c r="L273" i="27"/>
  <c r="L274" i="27"/>
  <c r="L286" i="27"/>
  <c r="L287" i="27"/>
  <c r="L288" i="27"/>
  <c r="L289" i="27"/>
  <c r="L290" i="27"/>
  <c r="L291" i="27"/>
  <c r="L292" i="27"/>
  <c r="L293" i="27"/>
  <c r="L294" i="27"/>
  <c r="L295" i="27"/>
  <c r="L296" i="27"/>
  <c r="L297" i="27"/>
  <c r="L298" i="27"/>
  <c r="L299" i="27"/>
  <c r="L300" i="27"/>
  <c r="L301" i="27"/>
  <c r="L302" i="27"/>
  <c r="L303" i="27"/>
  <c r="L304" i="27"/>
  <c r="L305" i="27"/>
  <c r="L306" i="27"/>
  <c r="L307" i="27"/>
  <c r="L308" i="27"/>
  <c r="L309" i="27"/>
  <c r="L310" i="27"/>
  <c r="L311" i="27"/>
  <c r="L312" i="27"/>
  <c r="L313" i="27"/>
  <c r="L314" i="27"/>
  <c r="L315" i="27"/>
  <c r="L316" i="27"/>
  <c r="L317" i="27"/>
  <c r="L318" i="27"/>
  <c r="L319" i="27"/>
  <c r="L320" i="27"/>
  <c r="L321" i="27"/>
  <c r="L322" i="27"/>
  <c r="L323" i="27"/>
  <c r="L324" i="27"/>
  <c r="L325" i="27"/>
  <c r="L326" i="27"/>
  <c r="L327" i="27"/>
  <c r="L328" i="27"/>
  <c r="L329" i="27"/>
  <c r="L330" i="27"/>
  <c r="L331" i="27"/>
  <c r="L332" i="27"/>
  <c r="L333" i="27"/>
  <c r="L334" i="27"/>
  <c r="L335" i="27"/>
  <c r="L336" i="27"/>
  <c r="L337" i="27"/>
  <c r="L338" i="27"/>
  <c r="L339" i="27"/>
  <c r="L340" i="27"/>
  <c r="L341" i="27"/>
  <c r="L342" i="27"/>
  <c r="L343" i="27"/>
  <c r="L344" i="27"/>
  <c r="L345" i="27"/>
  <c r="L346" i="27"/>
  <c r="L347" i="27"/>
  <c r="L348" i="27"/>
  <c r="L349" i="27"/>
  <c r="L350" i="27"/>
  <c r="L351" i="27"/>
  <c r="L352" i="27"/>
  <c r="L353" i="27"/>
  <c r="L354" i="27"/>
  <c r="L355" i="27"/>
  <c r="L356" i="27"/>
  <c r="L357" i="27"/>
  <c r="L358" i="27"/>
  <c r="L359" i="27"/>
  <c r="L360" i="27"/>
  <c r="L361" i="27"/>
  <c r="L362" i="27"/>
  <c r="L363" i="27"/>
  <c r="L364" i="27"/>
  <c r="L365" i="27"/>
  <c r="L366" i="27"/>
  <c r="L367" i="27"/>
  <c r="L368" i="27"/>
  <c r="L369" i="27"/>
  <c r="L370" i="27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174" i="25" l="1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332" i="25"/>
  <c r="J333" i="25"/>
  <c r="J334" i="25"/>
  <c r="J335" i="25"/>
  <c r="J336" i="25"/>
  <c r="J337" i="25"/>
  <c r="J338" i="25"/>
  <c r="J339" i="25"/>
  <c r="J340" i="25"/>
  <c r="J341" i="25"/>
  <c r="K27" i="23" l="1"/>
  <c r="K26" i="23"/>
  <c r="K25" i="23" l="1"/>
  <c r="C13" i="47"/>
  <c r="M28" i="23" l="1"/>
  <c r="M13" i="23"/>
  <c r="M14" i="23"/>
  <c r="M25" i="23"/>
  <c r="O25" i="23"/>
  <c r="O26" i="23"/>
  <c r="O27" i="23"/>
  <c r="O29" i="23"/>
  <c r="M20" i="23"/>
  <c r="M21" i="23"/>
  <c r="M22" i="23"/>
  <c r="M27" i="23" l="1"/>
  <c r="M26" i="23"/>
  <c r="M29" i="23"/>
  <c r="K5" i="26" l="1"/>
  <c r="G494" i="27" l="1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" i="25"/>
  <c r="C14" i="21" l="1"/>
  <c r="K22" i="23" s="1"/>
  <c r="O22" i="23" s="1"/>
  <c r="K10" i="26" l="1"/>
  <c r="K11" i="26" s="1"/>
  <c r="R16" i="23" l="1"/>
  <c r="J342" i="25"/>
  <c r="D8" i="23" l="1"/>
  <c r="M18" i="23" l="1"/>
  <c r="H22" i="18" l="1"/>
  <c r="H22" i="4"/>
  <c r="H20" i="18" l="1"/>
  <c r="H23" i="18" s="1"/>
  <c r="H25" i="18" s="1"/>
  <c r="H20" i="4"/>
  <c r="H23" i="4" s="1"/>
  <c r="H25" i="4" s="1"/>
  <c r="M16" i="23" l="1"/>
  <c r="L489" i="27" l="1"/>
  <c r="K20" i="23" s="1"/>
  <c r="O20" i="23" s="1"/>
  <c r="E19" i="18" l="1"/>
  <c r="K15" i="23" s="1"/>
  <c r="E19" i="4" l="1"/>
  <c r="K14" i="23" l="1"/>
  <c r="P15" i="23"/>
  <c r="Q15" i="23" s="1"/>
  <c r="P14" i="23"/>
  <c r="Q14" i="23" s="1"/>
  <c r="G493" i="27" l="1"/>
  <c r="K18" i="23"/>
  <c r="O18" i="23" l="1"/>
  <c r="R15" i="23"/>
  <c r="M19" i="23"/>
  <c r="M23" i="23"/>
  <c r="M17" i="23"/>
  <c r="C14" i="39" l="1"/>
  <c r="K21" i="23" s="1"/>
  <c r="O21" i="23" s="1"/>
  <c r="K363" i="26" l="1"/>
  <c r="K19" i="23"/>
  <c r="L23" i="26"/>
  <c r="G496" i="27" l="1"/>
  <c r="G495" i="27"/>
  <c r="H495" i="27" l="1"/>
  <c r="H497" i="27"/>
  <c r="C13" i="37" l="1"/>
  <c r="R14" i="23" l="1"/>
  <c r="R17" i="23" s="1"/>
  <c r="O24" i="23" l="1"/>
  <c r="M24" i="23"/>
  <c r="O23" i="23"/>
  <c r="O19" i="23"/>
  <c r="O17" i="23"/>
  <c r="O16" i="23"/>
  <c r="O15" i="23"/>
  <c r="M15" i="23"/>
  <c r="O14" i="23"/>
  <c r="O13" i="23" l="1"/>
  <c r="O30" i="23" s="1"/>
  <c r="H12" i="20"/>
  <c r="H14" i="20" s="1"/>
  <c r="H12" i="16"/>
  <c r="H14" i="16" s="1"/>
  <c r="H6" i="23" l="1"/>
  <c r="N8" i="23" l="1"/>
  <c r="H7" i="23"/>
  <c r="N9" i="23" l="1"/>
  <c r="H9" i="23"/>
</calcChain>
</file>

<file path=xl/sharedStrings.xml><?xml version="1.0" encoding="utf-8"?>
<sst xmlns="http://schemas.openxmlformats.org/spreadsheetml/2006/main" count="4334" uniqueCount="709">
  <si>
    <t>DATA</t>
  </si>
  <si>
    <t>PESO LÍQUIDO</t>
  </si>
  <si>
    <t>PLACA VEÍCULO</t>
  </si>
  <si>
    <t>Nº TICKET</t>
  </si>
  <si>
    <t>MOTORISTA</t>
  </si>
  <si>
    <t>RESÍDUO</t>
  </si>
  <si>
    <t>INFORME MENSAL - VARRIÇÃO</t>
  </si>
  <si>
    <t>ITEM</t>
  </si>
  <si>
    <t>EXTENSÃO (m)</t>
  </si>
  <si>
    <t>FREQUENCIA</t>
  </si>
  <si>
    <t>FATOR</t>
  </si>
  <si>
    <t>TURNO</t>
  </si>
  <si>
    <t>SERVIÇO</t>
  </si>
  <si>
    <t>LOCALIZAÇÃO</t>
  </si>
  <si>
    <t>FISCAL PREFEITURA</t>
  </si>
  <si>
    <t>FISCAL VIA AMBIENTAL</t>
  </si>
  <si>
    <t>INFORME MENSAL - CONTEINERES</t>
  </si>
  <si>
    <t>Nº CONTEINER</t>
  </si>
  <si>
    <t>ESTADO</t>
  </si>
  <si>
    <t>OBSERVAÇÕES</t>
  </si>
  <si>
    <t>LOGRADOURO</t>
  </si>
  <si>
    <t>RETIRADA</t>
  </si>
  <si>
    <t>PRODUÇÃO APROXIMADA</t>
  </si>
  <si>
    <t>EXTENSÃO IMPLANTADA (m)</t>
  </si>
  <si>
    <t>INFORME SEMANAL - BENEFICIAMENTO DE PODA</t>
  </si>
  <si>
    <t>INFORME SEMANAL - BENEFICIAMENTO DE ENTULHO</t>
  </si>
  <si>
    <t>LOTE</t>
  </si>
  <si>
    <t>COLETA</t>
  </si>
  <si>
    <t>EQUIPE</t>
  </si>
  <si>
    <t>VEÍCULOS</t>
  </si>
  <si>
    <t>INFRA-ESTRUTURA</t>
  </si>
  <si>
    <t>ORDEM DE SERVIÇO</t>
  </si>
  <si>
    <t>MARÇO 2018</t>
  </si>
  <si>
    <r>
      <rPr>
        <b/>
        <sz val="11"/>
        <color theme="1"/>
        <rFont val="Calibri"/>
        <family val="2"/>
        <scheme val="minor"/>
      </rPr>
      <t xml:space="preserve">ESTADO: </t>
    </r>
    <r>
      <rPr>
        <sz val="11"/>
        <color theme="1"/>
        <rFont val="Calibri"/>
        <family val="2"/>
        <scheme val="minor"/>
      </rPr>
      <t>Operativo ou Parado</t>
    </r>
  </si>
  <si>
    <t>SEMANA</t>
  </si>
  <si>
    <t>1ª</t>
  </si>
  <si>
    <t>2ª</t>
  </si>
  <si>
    <t>3ª</t>
  </si>
  <si>
    <t>4ª</t>
  </si>
  <si>
    <t>PRODUÇÃO APROXIMADA (m³)</t>
  </si>
  <si>
    <t>ORG_02_01</t>
  </si>
  <si>
    <t>ORG_02_02</t>
  </si>
  <si>
    <t>ORG_02_03</t>
  </si>
  <si>
    <t>ORG_02_04</t>
  </si>
  <si>
    <t>Recebimento de Podação</t>
  </si>
  <si>
    <t>toneladas</t>
  </si>
  <si>
    <t>Total Retirado pela Prefeitura</t>
  </si>
  <si>
    <t>Devolução para Aterro Sanitário</t>
  </si>
  <si>
    <t>Estoque Estimado</t>
  </si>
  <si>
    <t>Estoque Anterior</t>
  </si>
  <si>
    <t>Estoque Total</t>
  </si>
  <si>
    <t>ENT_02_01</t>
  </si>
  <si>
    <t>ENT_02_02</t>
  </si>
  <si>
    <t>ENT_02_03</t>
  </si>
  <si>
    <t>ENT_02_04</t>
  </si>
  <si>
    <t xml:space="preserve">        INFORME MENSAL - ADMINISTRAÇÃO LOCAL</t>
  </si>
  <si>
    <t>MATERIAIS - EQUIPAMENTOS</t>
  </si>
  <si>
    <t>INFORME MENSAL - DRENAGEM DE CHORUME</t>
  </si>
  <si>
    <t xml:space="preserve">       INFORME MENSAL - DRENAGEM DE ÁGUA PLUVIAL</t>
  </si>
  <si>
    <t>PESO BRUTO</t>
  </si>
  <si>
    <t>TARA</t>
  </si>
  <si>
    <t>PESO LIQUIDO</t>
  </si>
  <si>
    <t>HORA DE ENTRADA</t>
  </si>
  <si>
    <t>HORA DE SAÍDA</t>
  </si>
  <si>
    <r>
      <t xml:space="preserve">Objeto: </t>
    </r>
    <r>
      <rPr>
        <sz val="16"/>
        <rFont val="Calibri"/>
        <family val="2"/>
        <scheme val="minor"/>
      </rPr>
      <t>Contratação de empresa de engenharia ambiental para realização dos serviços de Operação da Limpeza Urbana e Destinação Final de Resíduos Sólidos do Município de Gravatá/PE.</t>
    </r>
  </si>
  <si>
    <r>
      <t xml:space="preserve">Empresa: </t>
    </r>
    <r>
      <rPr>
        <sz val="16"/>
        <rFont val="Calibri"/>
        <family val="2"/>
        <scheme val="minor"/>
      </rPr>
      <t>Via Ambiental Engenharia e Serviços S/A</t>
    </r>
  </si>
  <si>
    <r>
      <t xml:space="preserve">Contrato nº: </t>
    </r>
    <r>
      <rPr>
        <sz val="16"/>
        <rFont val="Calibri"/>
        <family val="2"/>
        <scheme val="minor"/>
      </rPr>
      <t>014/2018</t>
    </r>
  </si>
  <si>
    <t>Valor Inicial do Contrato:</t>
  </si>
  <si>
    <t>Medições Anteriores:</t>
  </si>
  <si>
    <t>Período de Execução s/ Termo Aditivo:</t>
  </si>
  <si>
    <t>Valor(es) do(s) Aditivo(s):</t>
  </si>
  <si>
    <t>Esta Medição:</t>
  </si>
  <si>
    <t>Valor Medido Acumulado:</t>
  </si>
  <si>
    <t>Periodo Medido:</t>
  </si>
  <si>
    <t>Valor Final do Contrato com reajuste após o aditivo de prazo:</t>
  </si>
  <si>
    <t>Percentual do Valor Total Executado</t>
  </si>
  <si>
    <t>Neste BM:</t>
  </si>
  <si>
    <t>Saldo do Contrato:</t>
  </si>
  <si>
    <t>Até este BM:</t>
  </si>
  <si>
    <t>Item</t>
  </si>
  <si>
    <t>Discriminação</t>
  </si>
  <si>
    <t>Unidade</t>
  </si>
  <si>
    <t>Quantidade</t>
  </si>
  <si>
    <t xml:space="preserve">Preço </t>
  </si>
  <si>
    <t>Contrato</t>
  </si>
  <si>
    <t>Executado</t>
  </si>
  <si>
    <t>Saldo</t>
  </si>
  <si>
    <t>Unitário</t>
  </si>
  <si>
    <t>Total</t>
  </si>
  <si>
    <t>Este BM.</t>
  </si>
  <si>
    <t>Até este BM.</t>
  </si>
  <si>
    <t>Varrição manual de vias pavimentadas e logradouros públicos</t>
  </si>
  <si>
    <t>km</t>
  </si>
  <si>
    <t>Capinação manual, raspagem de linha d'agua e passeios de vias urbanas pavimentadas</t>
  </si>
  <si>
    <t>Pintura de meio fio em cal de vias urbanas pavimentadas</t>
  </si>
  <si>
    <t>Equipe de serviços complementares</t>
  </si>
  <si>
    <t>homem</t>
  </si>
  <si>
    <t>Implantação, manutenção e reposição de conteineres de 1.000 litros</t>
  </si>
  <si>
    <t>unidade</t>
  </si>
  <si>
    <t>ton.</t>
  </si>
  <si>
    <t>Coleta e transporte de resíduos volumosos</t>
  </si>
  <si>
    <t>Operação de aterro sanitário</t>
  </si>
  <si>
    <t>Execução de drenagem de chorume</t>
  </si>
  <si>
    <t>m</t>
  </si>
  <si>
    <t>Execução de drenagem de gás</t>
  </si>
  <si>
    <t>Administração Local</t>
  </si>
  <si>
    <t>equipe</t>
  </si>
  <si>
    <t>TOTAL</t>
  </si>
  <si>
    <t>DIAS CORRIDOS:</t>
  </si>
  <si>
    <t>EXTENSÃO PONDERADA (m)</t>
  </si>
  <si>
    <t>EXTENSÃO PONDERADA MENSAL(m)</t>
  </si>
  <si>
    <t>DIURNO</t>
  </si>
  <si>
    <t>RUA HILDA GONZALES</t>
  </si>
  <si>
    <t>AV. FELIX SOBRINHO</t>
  </si>
  <si>
    <t>AV. RUI BARBOSA</t>
  </si>
  <si>
    <t>PRAÇA PEDRO JOAQUIM DE SOUZA</t>
  </si>
  <si>
    <t>PRAÇA RUI BARBOSA</t>
  </si>
  <si>
    <t>RUA DR. AMAURY DE MEDEIROS</t>
  </si>
  <si>
    <t>RUA DUQUE DE CAXIAS</t>
  </si>
  <si>
    <t>RUA ESTACIO DE SÁ</t>
  </si>
  <si>
    <t>RUA FELIPE CAMARÃO</t>
  </si>
  <si>
    <t>RUA JOAQUIM NABUCO</t>
  </si>
  <si>
    <t>RUA MANOEL CASTOR DA ROSA</t>
  </si>
  <si>
    <t>RUA MAURICIO DE NASSAU</t>
  </si>
  <si>
    <t>RUA NICOLAU CORREIA TEIXEIRA</t>
  </si>
  <si>
    <t>RUA PADRE JOAQUIM CAVALCANTE</t>
  </si>
  <si>
    <t>RUA PRESIDENTE JOÃO PESSOA</t>
  </si>
  <si>
    <t>RUA SANTO AMARO</t>
  </si>
  <si>
    <t>RUA SÃO FRANCISCO DE ASSIS</t>
  </si>
  <si>
    <t>RUA SÃO PAULO</t>
  </si>
  <si>
    <t>RUA SÃO VICENTE DE PAULA</t>
  </si>
  <si>
    <t>RUA TENENTE CLETO CAMPELO</t>
  </si>
  <si>
    <t>AV. JOAQUIM DIDIER</t>
  </si>
  <si>
    <t>RUA 14 DE JULHO</t>
  </si>
  <si>
    <t>RUA SÃO JOSÉ</t>
  </si>
  <si>
    <t>RUA ANTONIO AVELINO DO REGO BARROS</t>
  </si>
  <si>
    <t>RUA PREFEITO JOSÉ ALVES VARELA</t>
  </si>
  <si>
    <t>RUA PREFEITO JOSÉ GOMES DE ANDRADE</t>
  </si>
  <si>
    <t>RUA DUARTE COELHO</t>
  </si>
  <si>
    <t>AV. AGAMENON MAGALHÃES</t>
  </si>
  <si>
    <t>RUA 25 DE DEZEMBRO</t>
  </si>
  <si>
    <t>RUA CONSELHEIRO MANOEL RODRIGUES ALVES</t>
  </si>
  <si>
    <t>RUA DO NORTE</t>
  </si>
  <si>
    <t>RUA DO PRADO</t>
  </si>
  <si>
    <t>RUA JOSÉ GONÇALVES DE MELO</t>
  </si>
  <si>
    <t>RUA QUINTINO BOCAIUVA</t>
  </si>
  <si>
    <t>RUA SANTO ANTONIO</t>
  </si>
  <si>
    <t>RUA SÃO DOMINGOS</t>
  </si>
  <si>
    <t>RUA SÃO JOÃO</t>
  </si>
  <si>
    <t>RUA CARAMURU</t>
  </si>
  <si>
    <t>RUA SEBASTIÃO PINTO DE BARROS</t>
  </si>
  <si>
    <t>RUA MONTE CASTELO</t>
  </si>
  <si>
    <t>RUA SETE DE SETEMBRO</t>
  </si>
  <si>
    <t>RUA DA ENCRUZILHADA</t>
  </si>
  <si>
    <t>RUA DO ALECRIM</t>
  </si>
  <si>
    <t>RUA DO CRUZEIRO</t>
  </si>
  <si>
    <t>RUA MIGUEL BENTO</t>
  </si>
  <si>
    <t>NOTURNO</t>
  </si>
  <si>
    <t>TOTAL MENSAL (km)</t>
  </si>
  <si>
    <t>INFORME MENSAL - COLETA DOMICILIAR</t>
  </si>
  <si>
    <t>INFORME MENSAL - OPERAÇÃO DE ATERRO SANITÁRIO</t>
  </si>
  <si>
    <t>INFORME MENSAL - COLETA DE VOLUMOSO</t>
  </si>
  <si>
    <t>TOTAL  MENSAL (ton):</t>
  </si>
  <si>
    <t>TOTAL MENSAL (ton):</t>
  </si>
  <si>
    <t>Fiscalização Prefeitura</t>
  </si>
  <si>
    <t>Secretário Prefeitura</t>
  </si>
  <si>
    <t>PERIODO:</t>
  </si>
  <si>
    <t>REVISÃO:</t>
  </si>
  <si>
    <t xml:space="preserve">            INFORME MENSAL - PINTURA DE MEIO FIO</t>
  </si>
  <si>
    <r>
      <rPr>
        <b/>
        <sz val="11"/>
        <color theme="1"/>
        <rFont val="Calibri"/>
        <family val="2"/>
        <scheme val="minor"/>
      </rPr>
      <t>ANEXO:</t>
    </r>
    <r>
      <rPr>
        <sz val="11"/>
        <color theme="1"/>
        <rFont val="Calibri"/>
        <family val="2"/>
        <scheme val="minor"/>
      </rPr>
      <t xml:space="preserve"> Relatório Fotográfico</t>
    </r>
  </si>
  <si>
    <r>
      <rPr>
        <b/>
        <sz val="11"/>
        <color theme="1"/>
        <rFont val="Calibri"/>
        <family val="2"/>
        <scheme val="minor"/>
      </rPr>
      <t>ANEXO:</t>
    </r>
    <r>
      <rPr>
        <sz val="11"/>
        <color theme="1"/>
        <rFont val="Calibri"/>
        <family val="2"/>
        <scheme val="minor"/>
      </rPr>
      <t xml:space="preserve"> Relatório Fotográfico e Informes Semanais</t>
    </r>
  </si>
  <si>
    <t xml:space="preserve">            INFORME MENSAL - CAPINAÇÃO</t>
  </si>
  <si>
    <r>
      <rPr>
        <b/>
        <sz val="11"/>
        <color theme="1"/>
        <rFont val="Calibri"/>
        <family val="2"/>
        <scheme val="minor"/>
      </rPr>
      <t>ANEXOS:</t>
    </r>
    <r>
      <rPr>
        <sz val="11"/>
        <color theme="1"/>
        <rFont val="Calibri"/>
        <family val="2"/>
        <scheme val="minor"/>
      </rPr>
      <t xml:space="preserve"> Ordens de Serviço, Relatório Fotográfico e Informes Semanais</t>
    </r>
  </si>
  <si>
    <t>TOTAL  MENSAL (km):</t>
  </si>
  <si>
    <t xml:space="preserve">          INFORME MENSAL - SERVIÇOS COMPLEMENTARES</t>
  </si>
  <si>
    <t>C 02</t>
  </si>
  <si>
    <t>C 04</t>
  </si>
  <si>
    <t>C 05</t>
  </si>
  <si>
    <t>C 06</t>
  </si>
  <si>
    <t>C 07</t>
  </si>
  <si>
    <t>C 08</t>
  </si>
  <si>
    <t>C 13</t>
  </si>
  <si>
    <t>C 17</t>
  </si>
  <si>
    <t>C 19</t>
  </si>
  <si>
    <t>C 22</t>
  </si>
  <si>
    <r>
      <rPr>
        <b/>
        <sz val="11"/>
        <color theme="1"/>
        <rFont val="Calibri"/>
        <family val="2"/>
        <scheme val="minor"/>
      </rPr>
      <t>ANEXOS:</t>
    </r>
    <r>
      <rPr>
        <sz val="11"/>
        <color theme="1"/>
        <rFont val="Calibri"/>
        <family val="2"/>
        <scheme val="minor"/>
      </rPr>
      <t xml:space="preserve"> Relatório Fotográfico</t>
    </r>
  </si>
  <si>
    <r>
      <t xml:space="preserve">Anexo: </t>
    </r>
    <r>
      <rPr>
        <sz val="11"/>
        <color theme="1"/>
        <rFont val="Calibri"/>
        <family val="2"/>
        <scheme val="minor"/>
      </rPr>
      <t>Relatório Fotográfico</t>
    </r>
  </si>
  <si>
    <t>Quantidade (toneladas)</t>
  </si>
  <si>
    <t>Via - Domiciliar</t>
  </si>
  <si>
    <t>Via - Volumoso</t>
  </si>
  <si>
    <t>Prefeitura</t>
  </si>
  <si>
    <t>Particular</t>
  </si>
  <si>
    <t>TOTAL (m)</t>
  </si>
  <si>
    <r>
      <t xml:space="preserve">Anexos: </t>
    </r>
    <r>
      <rPr>
        <sz val="12"/>
        <color theme="1"/>
        <rFont val="Calibri"/>
        <family val="2"/>
        <scheme val="minor"/>
      </rPr>
      <t>Relatório fotográfico</t>
    </r>
  </si>
  <si>
    <r>
      <t xml:space="preserve">Anexo: </t>
    </r>
    <r>
      <rPr>
        <sz val="11"/>
        <color theme="1"/>
        <rFont val="Calibri"/>
        <family val="2"/>
        <scheme val="minor"/>
      </rPr>
      <t>Relatório fotográfico</t>
    </r>
  </si>
  <si>
    <t>INFORME MENSAL - DRENAGEM DE ÁGUA PLUVIAL</t>
  </si>
  <si>
    <t>Execução de drenagem de águas pluviais</t>
  </si>
  <si>
    <t>REGISTRO FOTOGRÁFICO - DRENOS DE GAS</t>
  </si>
  <si>
    <t>INFORME MENSAL - DRENAGEM DE GÁS</t>
  </si>
  <si>
    <t>TOTAL (ton)</t>
  </si>
  <si>
    <t>Via ambiental</t>
  </si>
  <si>
    <t>29/01/2018 a 29/01/2019</t>
  </si>
  <si>
    <t xml:space="preserve"> </t>
  </si>
  <si>
    <t>6ª</t>
  </si>
  <si>
    <t>5º</t>
  </si>
  <si>
    <r>
      <t xml:space="preserve">Anexo: </t>
    </r>
    <r>
      <rPr>
        <sz val="11"/>
        <color theme="1"/>
        <rFont val="Calibri"/>
        <family val="2"/>
        <scheme val="minor"/>
      </rPr>
      <t>Relatório Fotográfico</t>
    </r>
  </si>
  <si>
    <t>Produção Mensal</t>
  </si>
  <si>
    <t>Produção Mensal por funcionário</t>
  </si>
  <si>
    <t>NÚMERO DE FUNCIONÁRIOS</t>
  </si>
  <si>
    <t>5ª</t>
  </si>
  <si>
    <t>RUA JOÃO SOARES DE OLIVEIRA</t>
  </si>
  <si>
    <t>funcionários / mês convencional</t>
  </si>
  <si>
    <t>km / agente produção teórica / mês convencional</t>
  </si>
  <si>
    <t>percentual</t>
  </si>
  <si>
    <t>km / agente produção teórica / mês de outubro</t>
  </si>
  <si>
    <t>dias / mês de outubro</t>
  </si>
  <si>
    <t>funcionários / mês de outubro</t>
  </si>
  <si>
    <t>km produção teórica / mês de outubro</t>
  </si>
  <si>
    <t>CUMPRIU A META DE PRODUÇÃO</t>
  </si>
  <si>
    <t>NÃO CUMPRIU A META DE PRODUÇÃO</t>
  </si>
  <si>
    <t>REGISTRO FOTOGRÁFICO - DRENAGEM DE CHORUME</t>
  </si>
  <si>
    <t xml:space="preserve">RUA SANTO AMARO </t>
  </si>
  <si>
    <t>RUA IZALTINO POGGI</t>
  </si>
  <si>
    <t>TRAV. SÃO JOÃO</t>
  </si>
  <si>
    <t>1D</t>
  </si>
  <si>
    <t xml:space="preserve">TRAVESSA SANTO AMARO </t>
  </si>
  <si>
    <t>RUA VER ELIAS TORRES</t>
  </si>
  <si>
    <t>RUA DR SILVA JARDIM</t>
  </si>
  <si>
    <t>RUA PADRE DIOGO FEIJÓ</t>
  </si>
  <si>
    <t>RUA ALUIZIO RIBEIRO DE BRITO</t>
  </si>
  <si>
    <t>AV RUI BARBOSA</t>
  </si>
  <si>
    <t>RUA PEDRO JOAQUIM DE SOUZA</t>
  </si>
  <si>
    <t>RUA DAS MORENAS</t>
  </si>
  <si>
    <t>RUA DAS CREOULAS</t>
  </si>
  <si>
    <t>PRAÇA AARÃO LINS DE SOUZA</t>
  </si>
  <si>
    <t>JOÃO ROBERTO REGALADO</t>
  </si>
  <si>
    <t>RUA JOSÉ BONIFACIO</t>
  </si>
  <si>
    <t>RUA TOMÉ DE SOUZA</t>
  </si>
  <si>
    <t>RUA CORONEL ESTEVÃO CAMARA</t>
  </si>
  <si>
    <t>RUA SÉRGIO LORETO</t>
  </si>
  <si>
    <t>TRAV. PRESIDENTE JOÃO PESSOA</t>
  </si>
  <si>
    <t>RUA DA ESTAÇÃO</t>
  </si>
  <si>
    <t>PRAÇA RODOLFO MORAES</t>
  </si>
  <si>
    <t>RUA DOUTOR AMAURY DE MEDEIROS</t>
  </si>
  <si>
    <t>RUA MARECHAL FLORIANO PEIXOTO</t>
  </si>
  <si>
    <t>AV. DANTAS BARRETO</t>
  </si>
  <si>
    <t>PRAÇA DA RUA DO NORTE</t>
  </si>
  <si>
    <t>RUA MARQUEZ DE POMBAL</t>
  </si>
  <si>
    <t>OZIRES LUIS CALDAS</t>
  </si>
  <si>
    <t>AV. AGAMENON MAGAHÃES</t>
  </si>
  <si>
    <t>RUA QUINZE DE NOVEMBRO</t>
  </si>
  <si>
    <t xml:space="preserve"> RUA VICENTE SOARES DA SILVA</t>
  </si>
  <si>
    <t>TRAV. VICENTE SOARES DA SILVA</t>
  </si>
  <si>
    <t>RUA AUGUSTO S. HOLANDA</t>
  </si>
  <si>
    <t>RUA JOÃO FLORENCIO DO NASCIMENTO</t>
  </si>
  <si>
    <t>RUA SEVERINA LIMA DA SILVA</t>
  </si>
  <si>
    <t>TRAV. JOSÉ GONÇALVES DE MELO</t>
  </si>
  <si>
    <t>RUA SANTA CECÍLIA</t>
  </si>
  <si>
    <t>RUA LAMARTINE FARIAS DE CASTRO</t>
  </si>
  <si>
    <t>3S</t>
  </si>
  <si>
    <t>RUA PADRE CICERO</t>
  </si>
  <si>
    <t>RUA BELO HORIZONTE</t>
  </si>
  <si>
    <t>RUA ALCIDES MELO</t>
  </si>
  <si>
    <t>RUA SÃO DIMAS</t>
  </si>
  <si>
    <t>RUA CONSELHEIRO LAURINDO GOMES DA SILVA</t>
  </si>
  <si>
    <t>1ª TRAV. PADRE CICERO</t>
  </si>
  <si>
    <t>RUA JOAQUIM FAUSTINO ROCHA</t>
  </si>
  <si>
    <t>RUA LUIZ FRANCELINO DE SOUZA</t>
  </si>
  <si>
    <t>RUA JASMELINO CORRÊA DE MELO</t>
  </si>
  <si>
    <t>RUA JÚLIO DEMÉTRIO</t>
  </si>
  <si>
    <t>RUA JOAQUIM SOUTO MAIOR</t>
  </si>
  <si>
    <t>RUA SANTA INÊS</t>
  </si>
  <si>
    <t>RUA JOÃO FERREIRA DA SILVA</t>
  </si>
  <si>
    <t>RUA ESTUDANTE PAULO ROBERTO</t>
  </si>
  <si>
    <t>RUA OTILIA DE MORAES</t>
  </si>
  <si>
    <t>RUA OLAVO BILAC</t>
  </si>
  <si>
    <t>RUA DAS CALÇADAS</t>
  </si>
  <si>
    <t>RUA DAS ROSAS</t>
  </si>
  <si>
    <t>RUA MATEUS FERREIRA DE MOURA</t>
  </si>
  <si>
    <t>RUA DA ESPERANÇA</t>
  </si>
  <si>
    <t>RUA NYMPHA DIDIER</t>
  </si>
  <si>
    <t>RUA REGIS VELHO</t>
  </si>
  <si>
    <t>RUA PRINCESA IZABEL</t>
  </si>
  <si>
    <t>RUA SETE SETEMBRO</t>
  </si>
  <si>
    <t>PRAÇA DO ALTO DO CRUZEIRO</t>
  </si>
  <si>
    <t>RUA SÃO PEDRO</t>
  </si>
  <si>
    <t>RUA 1º DE JANEIRO</t>
  </si>
  <si>
    <t>RUA FISCAL TITO PINTO MARQUES</t>
  </si>
  <si>
    <t>RUA CAPITÃO URBANO ALEXANDRINO</t>
  </si>
  <si>
    <t>RUA FELINTO DE FARIAS CASTRO</t>
  </si>
  <si>
    <t>RUA DA SOLEDADE</t>
  </si>
  <si>
    <t>RUA INACIO JOSÉ DA SILVA</t>
  </si>
  <si>
    <t>TRAV. INACIO JOSÉ DA SILVA</t>
  </si>
  <si>
    <t>RUA NATURALISTA FARIAS NEVES</t>
  </si>
  <si>
    <t>RUA COMENDADOR MIGUEL GASTÃO DE OLIVEIRA</t>
  </si>
  <si>
    <t>RUA MARECHAL DEODORO DA FONSECA</t>
  </si>
  <si>
    <t>RUA 21 DE ABRIL</t>
  </si>
  <si>
    <t>RUA DR. POSSIDONIO DO REGO BARROS</t>
  </si>
  <si>
    <t>RUA GONÇAVES DIAS</t>
  </si>
  <si>
    <t>TRAV. GONÇALVES DIAS</t>
  </si>
  <si>
    <t>RUA CONSELHEIRO PAULINO GOMES DO NASCIMENTO</t>
  </si>
  <si>
    <t>1N</t>
  </si>
  <si>
    <t>TRAV. SANTO AMARO</t>
  </si>
  <si>
    <t>RUA VEREADR ELIAS TORRES</t>
  </si>
  <si>
    <t>RUA DAS CRIOULAS</t>
  </si>
  <si>
    <t xml:space="preserve">RUA SILVA JARDM </t>
  </si>
  <si>
    <t>PRAÇA AARÃO LINS DE ANDRADE</t>
  </si>
  <si>
    <t>RUA SERGIO LORETO</t>
  </si>
  <si>
    <t>RUA OZIRES LUIS CALDAS</t>
  </si>
  <si>
    <t>REGISTRO FOTOGRÁFICO - VARRIÇÃO</t>
  </si>
  <si>
    <t>REGISTRO FOTOGRÁFICO - SERVIÇOS COMPLEMENTARES</t>
  </si>
  <si>
    <t>REGISTRO FOTOGRÁFICO - IMPLANTAÇÃO E MANUTENÇÃO DE CONTEINERES</t>
  </si>
  <si>
    <t>REGISTRO FOTOGRÁFICO - COLETA DOMICILIAR</t>
  </si>
  <si>
    <t>REGISTRO FOTOGRÁFICO - OPERAÇÃO DE ATERRO</t>
  </si>
  <si>
    <t>CAPINAÇÃO</t>
  </si>
  <si>
    <t>C 54</t>
  </si>
  <si>
    <t>C 58</t>
  </si>
  <si>
    <t>C 59</t>
  </si>
  <si>
    <t>C 62</t>
  </si>
  <si>
    <t>C 65</t>
  </si>
  <si>
    <t>C 69</t>
  </si>
  <si>
    <t>C 73</t>
  </si>
  <si>
    <t>C 74</t>
  </si>
  <si>
    <t>C 91</t>
  </si>
  <si>
    <t>Coleta e transporte de resíduos sólidos domiciliares, conteneirizados, comerciais e varrição de feiras livres</t>
  </si>
  <si>
    <t>Valor(es) Reequilíbrio e Reajuste(s):</t>
  </si>
  <si>
    <t>p</t>
  </si>
  <si>
    <t>RUA 15 DE NOVEMBRO</t>
  </si>
  <si>
    <t>RUA AMAURY DE MEDEIROS</t>
  </si>
  <si>
    <t>CADEIA PÚBLICA</t>
  </si>
  <si>
    <t>OPERATIVO</t>
  </si>
  <si>
    <t>RUA EDNA PEREIRA FERREIRA</t>
  </si>
  <si>
    <t>RUA DR. JURANDIR CORREIA DE MELO</t>
  </si>
  <si>
    <t>MERCADO DE FARINHA</t>
  </si>
  <si>
    <t>AV. ZEZINHO LAMARTINE</t>
  </si>
  <si>
    <t>SITIO CURRAL DO MEIO</t>
  </si>
  <si>
    <t>RUA OLAVO BANDEIRA</t>
  </si>
  <si>
    <t>SECRETARIA DE OBRAS</t>
  </si>
  <si>
    <t>RUA JOAQUIM SOUTO</t>
  </si>
  <si>
    <t>CEMITÉRIO</t>
  </si>
  <si>
    <t>OUTUBRO 2020</t>
  </si>
  <si>
    <t>REGISTRO FOTOGRÁFICO - CAMPANHA OUTUBRO ROSA</t>
  </si>
  <si>
    <t>REGISTRO FOTOGRÁFICO - CAPINAÇÃO</t>
  </si>
  <si>
    <t>REGISTRO FOTOGRÁFICO - PINTURA</t>
  </si>
  <si>
    <t>4S</t>
  </si>
  <si>
    <t>5S</t>
  </si>
  <si>
    <t>1DD</t>
  </si>
  <si>
    <t>RUA EDVALDO PIRES DA SILVA</t>
  </si>
  <si>
    <t>Obra de Engenharia no Aterro Sanitário - Locação de Escavadeira Hidraúlica</t>
  </si>
  <si>
    <t>diária</t>
  </si>
  <si>
    <t>Obra de Engenharia no Aterro Sanitário - Locação de Rolo Compactador</t>
  </si>
  <si>
    <t>Obra de Engenharia no Aterro Sanitário - Locação de Caminhão Basculante Trucado</t>
  </si>
  <si>
    <t>Recirculação Interna de Chorume - Locação de Caminhão Pipa</t>
  </si>
  <si>
    <t>mês</t>
  </si>
  <si>
    <t>Coleta e Tratamento Externo de Chorume em Estação de Tratamento Licenciada</t>
  </si>
  <si>
    <t>m³</t>
  </si>
  <si>
    <t>INFORME MENSAL - OBRA ATERRO - ESCAVADEIRA HIDRAÚLICA</t>
  </si>
  <si>
    <t>INFORME MENSAL - OBRA ATERRO - ROLO COMPACTADOR</t>
  </si>
  <si>
    <t>DIÁRIAS</t>
  </si>
  <si>
    <t>TOTAL (dias)</t>
  </si>
  <si>
    <t>INFORME MENSAL - OBRA ATERRO - BASCULANTE</t>
  </si>
  <si>
    <t>REGISTRO FOTOGRÁFICO - DRENAGEM DE ÁGUA PLUVIAL</t>
  </si>
  <si>
    <t>REGISTRO FOTOGRÁFICO - OBRA ATERRO - ESCAVADEIRA HIDRAÚLICA</t>
  </si>
  <si>
    <t>REGISTRO FOTOGRÁFICO - OBRA ATERRO - ROLO COMPACTADOR</t>
  </si>
  <si>
    <t>REGISTRO FOTOGRÁFICO - OBRA ATERRO - CAMINHÃO BASCULANTE</t>
  </si>
  <si>
    <t>DEZEMBRO 2020</t>
  </si>
  <si>
    <t>JANEIRO 2021</t>
  </si>
  <si>
    <t>6º</t>
  </si>
  <si>
    <t>CRAS III</t>
  </si>
  <si>
    <t>RUA TIRADENTES</t>
  </si>
  <si>
    <t>C 92</t>
  </si>
  <si>
    <t>C 93</t>
  </si>
  <si>
    <t>3SS</t>
  </si>
  <si>
    <t>FEVEREIRO 2021</t>
  </si>
  <si>
    <t>C 09</t>
  </si>
  <si>
    <t>RUA LUCIANA NUNES</t>
  </si>
  <si>
    <t>30/01/2021 a 29/01/2022</t>
  </si>
  <si>
    <t>7ª Termo Aditivo:</t>
  </si>
  <si>
    <t>RUA CONSELHEIRO FRANCISCO BEZERRA DE CARVALHO</t>
  </si>
  <si>
    <t>RUA LOURENÇO CORREIA DE MELO</t>
  </si>
  <si>
    <t>RUA DOM PEDRO 2º</t>
  </si>
  <si>
    <t>RUA DR. POSSIDÔNIO DO REGO BARROS</t>
  </si>
  <si>
    <t>TRAVESSA CHAVES</t>
  </si>
  <si>
    <t>RUA JOÃO NOBERTO REGALADO</t>
  </si>
  <si>
    <t>RUA CONSELHEIRO TEODORO MACIEL</t>
  </si>
  <si>
    <t>RUA PADRE ANCHIETA</t>
  </si>
  <si>
    <t>RUA VIDAL DE NEGREIROS</t>
  </si>
  <si>
    <t>AVENIDA JOAQUIM DIDIER</t>
  </si>
  <si>
    <t>1ª SEMANA</t>
  </si>
  <si>
    <t>RUA JOÃO PAULINO DE CARVALHO</t>
  </si>
  <si>
    <r>
      <t xml:space="preserve">Ordem de Serviço nº: </t>
    </r>
    <r>
      <rPr>
        <sz val="16"/>
        <rFont val="Calibri"/>
        <family val="2"/>
        <scheme val="minor"/>
      </rPr>
      <t>001/2021</t>
    </r>
  </si>
  <si>
    <t>MAIO 2021</t>
  </si>
  <si>
    <t>RUA NOSSA SENHORA DA CONCEIÇÃO</t>
  </si>
  <si>
    <t xml:space="preserve">Boletim de Medição - nº 005/2021                             </t>
  </si>
  <si>
    <t>01/06/2021 a 30/06/2021</t>
  </si>
  <si>
    <t>Gravatá, 01 de Julho de 2021.</t>
  </si>
  <si>
    <t>01/06/2021 e 30/06/2021</t>
  </si>
  <si>
    <t>30</t>
  </si>
  <si>
    <t>JUNHO 2021</t>
  </si>
  <si>
    <t>1.6.21</t>
  </si>
  <si>
    <t>BAIRRO SÃO JOSÉ</t>
  </si>
  <si>
    <t>LIMPEZA</t>
  </si>
  <si>
    <t>SECRETARIA DE FINANÇAS</t>
  </si>
  <si>
    <t>ALTO DO CRUZEIRO</t>
  </si>
  <si>
    <t>LINHA FÉRREA</t>
  </si>
  <si>
    <t>PRAÇA ARÃO LINS</t>
  </si>
  <si>
    <t>RUA DA ESTRELA</t>
  </si>
  <si>
    <t>2.6.21</t>
  </si>
  <si>
    <t>2ª SEMANA</t>
  </si>
  <si>
    <t>PREFEITURA</t>
  </si>
  <si>
    <t>AVENCAS</t>
  </si>
  <si>
    <t>CRAS</t>
  </si>
  <si>
    <t>PARQUE DA CIDADE</t>
  </si>
  <si>
    <t>3ª SEMANA</t>
  </si>
  <si>
    <t>3.6.21</t>
  </si>
  <si>
    <t>ESCOLA CAIC</t>
  </si>
  <si>
    <t>UPA</t>
  </si>
  <si>
    <t>PONTE DO COMÉRCIO</t>
  </si>
  <si>
    <t>QUADRA DO POVO</t>
  </si>
  <si>
    <t>4ª SEMANA</t>
  </si>
  <si>
    <t>4.6.21</t>
  </si>
  <si>
    <t>RUA DELFINO INÁCIO</t>
  </si>
  <si>
    <t>DEPÓSITO DA GUARDA MUNICIPAL</t>
  </si>
  <si>
    <t>HOSPITAL DR. PAULO DA VEIGA PESSOA</t>
  </si>
  <si>
    <t>BASE SAMU</t>
  </si>
  <si>
    <t>TERMINAL RODOVIÁRIO</t>
  </si>
  <si>
    <t>ENTRADA RODOVIÁRIA</t>
  </si>
  <si>
    <t>AVENIDA 15 DE NOVEMBRO</t>
  </si>
  <si>
    <t>PRAÇA 10</t>
  </si>
  <si>
    <t>CENTRO DE INFORMAÇÕES TURÍSTICAS</t>
  </si>
  <si>
    <t>AVENIDA MATEUS FERREIRA</t>
  </si>
  <si>
    <t>RUA CONSELHEIRO MANOEL</t>
  </si>
  <si>
    <t>PERIMETRAL (JUCÁ)</t>
  </si>
  <si>
    <t>PINTURA</t>
  </si>
  <si>
    <t>5.6.21</t>
  </si>
  <si>
    <t>5ª SEMANA</t>
  </si>
  <si>
    <t>PRÉDIO BOLSA FAMÍLIA</t>
  </si>
  <si>
    <t>DEPARTAMENTO DE TRÂNSITO</t>
  </si>
  <si>
    <t>LOTEAMENTO NOVA GRAVATÁ</t>
  </si>
  <si>
    <t>RUA JOAQUIM BATISTA DE OLIVEIRA</t>
  </si>
  <si>
    <t>C 10</t>
  </si>
  <si>
    <t>C 11</t>
  </si>
  <si>
    <t>C 12</t>
  </si>
  <si>
    <t>761</t>
  </si>
  <si>
    <t>QTN7594</t>
  </si>
  <si>
    <t>LUIS</t>
  </si>
  <si>
    <t>762</t>
  </si>
  <si>
    <t>QTN7484</t>
  </si>
  <si>
    <t>MARCELO</t>
  </si>
  <si>
    <t>763</t>
  </si>
  <si>
    <t>QTN6884</t>
  </si>
  <si>
    <t>ROBERTO</t>
  </si>
  <si>
    <t>764</t>
  </si>
  <si>
    <t>QTN7924</t>
  </si>
  <si>
    <t>765</t>
  </si>
  <si>
    <t>OYN3998</t>
  </si>
  <si>
    <t>ALBERES</t>
  </si>
  <si>
    <t>766</t>
  </si>
  <si>
    <t>ARNALDO</t>
  </si>
  <si>
    <t>767</t>
  </si>
  <si>
    <t>JOSE</t>
  </si>
  <si>
    <t>770</t>
  </si>
  <si>
    <t>771</t>
  </si>
  <si>
    <t>EDUARDO</t>
  </si>
  <si>
    <t>772</t>
  </si>
  <si>
    <t>VALTER</t>
  </si>
  <si>
    <t>774</t>
  </si>
  <si>
    <t>775</t>
  </si>
  <si>
    <t>778</t>
  </si>
  <si>
    <t>779</t>
  </si>
  <si>
    <t>780</t>
  </si>
  <si>
    <t>RAFAEL</t>
  </si>
  <si>
    <t>782</t>
  </si>
  <si>
    <t>PEDRO</t>
  </si>
  <si>
    <t>CRISTIANO</t>
  </si>
  <si>
    <t>RODRIGO</t>
  </si>
  <si>
    <t>KII5017</t>
  </si>
  <si>
    <t>1130</t>
  </si>
  <si>
    <t>1131</t>
  </si>
  <si>
    <t>1132</t>
  </si>
  <si>
    <t>1134</t>
  </si>
  <si>
    <t>1136</t>
  </si>
  <si>
    <t>1138</t>
  </si>
  <si>
    <t>1139</t>
  </si>
  <si>
    <t>1140</t>
  </si>
  <si>
    <t>1141</t>
  </si>
  <si>
    <t>1142</t>
  </si>
  <si>
    <t>1145</t>
  </si>
  <si>
    <t>1146</t>
  </si>
  <si>
    <t>1148</t>
  </si>
  <si>
    <t>1149</t>
  </si>
  <si>
    <t>1150</t>
  </si>
  <si>
    <t>1151</t>
  </si>
  <si>
    <t>1152</t>
  </si>
  <si>
    <t>1153</t>
  </si>
  <si>
    <t>1154</t>
  </si>
  <si>
    <t>1160</t>
  </si>
  <si>
    <t>1162</t>
  </si>
  <si>
    <t>1163</t>
  </si>
  <si>
    <t>1164</t>
  </si>
  <si>
    <t>1165</t>
  </si>
  <si>
    <t>1166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</si>
  <si>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</si>
  <si>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</si>
  <si>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</si>
  <si>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</si>
  <si>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</si>
  <si>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</si>
  <si>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</si>
  <si>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</si>
  <si>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</si>
  <si>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</si>
  <si>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</si>
  <si>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</si>
  <si>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</si>
  <si>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</si>
  <si>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</si>
  <si>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</si>
  <si>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</si>
  <si>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</si>
  <si>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</si>
  <si>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1194</t>
  </si>
  <si>
    <t>1195</t>
  </si>
  <si>
    <t>1198</t>
  </si>
  <si>
    <t>1199</t>
  </si>
  <si>
    <t>1200</t>
  </si>
  <si>
    <t>1201</t>
  </si>
  <si>
    <t>1202</t>
  </si>
  <si>
    <t>1203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</si>
  <si>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</si>
  <si>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</si>
  <si>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</si>
  <si>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</si>
  <si>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</si>
  <si>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</si>
  <si>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</si>
  <si>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</si>
  <si>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</si>
  <si>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6241</t>
  </si>
  <si>
    <t>6242</t>
  </si>
  <si>
    <t>6246</t>
  </si>
  <si>
    <t>6247</t>
  </si>
  <si>
    <t>6248</t>
  </si>
  <si>
    <t>6249</t>
  </si>
  <si>
    <t>6250</t>
  </si>
  <si>
    <t>6267</t>
  </si>
  <si>
    <t>6269</t>
  </si>
  <si>
    <t>6270</t>
  </si>
  <si>
    <t>6271</t>
  </si>
  <si>
    <t>6273</t>
  </si>
  <si>
    <t>6274</t>
  </si>
  <si>
    <t>6275</t>
  </si>
  <si>
    <t>6301</t>
  </si>
  <si>
    <t>6302</t>
  </si>
  <si>
    <t>6303</t>
  </si>
  <si>
    <t>6290</t>
  </si>
  <si>
    <t>6291</t>
  </si>
  <si>
    <t>6292</t>
  </si>
  <si>
    <t>6293</t>
  </si>
  <si>
    <t>6294</t>
  </si>
  <si>
    <t>6295</t>
  </si>
  <si>
    <t>6305</t>
  </si>
  <si>
    <t>6306</t>
  </si>
  <si>
    <t>6309</t>
  </si>
  <si>
    <t>6310</t>
  </si>
  <si>
    <t>6311</t>
  </si>
  <si>
    <t>6313</t>
  </si>
  <si>
    <t>6314</t>
  </si>
  <si>
    <t>6315</t>
  </si>
  <si>
    <t>6316</t>
  </si>
  <si>
    <t>6317</t>
  </si>
  <si>
    <t>6318</t>
  </si>
  <si>
    <t>KII1228</t>
  </si>
  <si>
    <t>PEDRO F</t>
  </si>
  <si>
    <t>ENTULHO</t>
  </si>
  <si>
    <t>PODAÇÃO</t>
  </si>
  <si>
    <t>773</t>
  </si>
  <si>
    <t>GLI7630</t>
  </si>
  <si>
    <t>LIXO</t>
  </si>
  <si>
    <t>PARTICULAR</t>
  </si>
  <si>
    <t>LUCAS</t>
  </si>
  <si>
    <t>776</t>
  </si>
  <si>
    <t>KFT2563</t>
  </si>
  <si>
    <t>784</t>
  </si>
  <si>
    <t>NAL1033</t>
  </si>
  <si>
    <t>RAMINHO</t>
  </si>
  <si>
    <t>785</t>
  </si>
  <si>
    <t>HVY4480</t>
  </si>
  <si>
    <t>791</t>
  </si>
  <si>
    <t>795</t>
  </si>
  <si>
    <t>CLT2G35</t>
  </si>
  <si>
    <t>800</t>
  </si>
  <si>
    <t>BWG6908</t>
  </si>
  <si>
    <t>JOSAFA</t>
  </si>
  <si>
    <t>801</t>
  </si>
  <si>
    <t>MOISES</t>
  </si>
  <si>
    <t>KGH6044</t>
  </si>
  <si>
    <t>ADEILDO</t>
  </si>
  <si>
    <t>OWS7080</t>
  </si>
  <si>
    <t>JUNIOR</t>
  </si>
  <si>
    <t>KKK5876</t>
  </si>
  <si>
    <t>GLI7G30</t>
  </si>
  <si>
    <t>PDN6E48</t>
  </si>
  <si>
    <t>ALDO</t>
  </si>
  <si>
    <t>JOZ4016</t>
  </si>
  <si>
    <t>PAULO</t>
  </si>
  <si>
    <t>BCN0931</t>
  </si>
  <si>
    <t>ANIMAL MORTO</t>
  </si>
  <si>
    <t>ALIXANDRE</t>
  </si>
  <si>
    <t>QYE2124</t>
  </si>
  <si>
    <t>WILSON</t>
  </si>
  <si>
    <t>KFN1482</t>
  </si>
  <si>
    <t>GILBERTO</t>
  </si>
  <si>
    <t>PGL1008</t>
  </si>
  <si>
    <t>GIVALDO</t>
  </si>
  <si>
    <t>KFK4075</t>
  </si>
  <si>
    <t>VALDERIR</t>
  </si>
  <si>
    <t>KJW2380</t>
  </si>
  <si>
    <t>MARCONE</t>
  </si>
  <si>
    <t>KJJ5192</t>
  </si>
  <si>
    <t>AUGUSTO</t>
  </si>
  <si>
    <t>ORK6E61</t>
  </si>
  <si>
    <t>MOACIR</t>
  </si>
  <si>
    <t>KLP7E53</t>
  </si>
  <si>
    <t>MANOEL</t>
  </si>
  <si>
    <t>962</t>
  </si>
  <si>
    <t>963</t>
  </si>
  <si>
    <t>964</t>
  </si>
  <si>
    <t>968</t>
  </si>
  <si>
    <t>970</t>
  </si>
  <si>
    <t>971</t>
  </si>
  <si>
    <t>972</t>
  </si>
  <si>
    <t>973</t>
  </si>
  <si>
    <t>976</t>
  </si>
  <si>
    <t>974</t>
  </si>
  <si>
    <t>975</t>
  </si>
  <si>
    <t>978</t>
  </si>
  <si>
    <t>979</t>
  </si>
  <si>
    <t>980</t>
  </si>
  <si>
    <t>981</t>
  </si>
  <si>
    <t>983</t>
  </si>
  <si>
    <t>982</t>
  </si>
  <si>
    <t>984</t>
  </si>
  <si>
    <t>986</t>
  </si>
  <si>
    <t>985</t>
  </si>
  <si>
    <t>994</t>
  </si>
  <si>
    <t>1010</t>
  </si>
  <si>
    <t>1013</t>
  </si>
  <si>
    <t>HUM2453</t>
  </si>
  <si>
    <t>1016</t>
  </si>
  <si>
    <t>RAMOS</t>
  </si>
  <si>
    <t>1018</t>
  </si>
  <si>
    <t>1030</t>
  </si>
  <si>
    <t>CTL2G35</t>
  </si>
  <si>
    <t>1038</t>
  </si>
  <si>
    <t>1045</t>
  </si>
  <si>
    <t>1052</t>
  </si>
  <si>
    <t>1057</t>
  </si>
  <si>
    <t>1059</t>
  </si>
  <si>
    <t>1062</t>
  </si>
  <si>
    <t>1067</t>
  </si>
  <si>
    <t>KGQ3858</t>
  </si>
  <si>
    <t>1072</t>
  </si>
  <si>
    <t>1075</t>
  </si>
  <si>
    <t>1074</t>
  </si>
  <si>
    <t>1076</t>
  </si>
  <si>
    <t>1083</t>
  </si>
  <si>
    <t>1084</t>
  </si>
  <si>
    <t>1085</t>
  </si>
  <si>
    <t>1092</t>
  </si>
  <si>
    <t>KLI1424</t>
  </si>
  <si>
    <t>ERIVALDO</t>
  </si>
  <si>
    <t>1095</t>
  </si>
  <si>
    <t>1098</t>
  </si>
  <si>
    <t>KGX4J85</t>
  </si>
  <si>
    <t>1109</t>
  </si>
  <si>
    <t>1110</t>
  </si>
  <si>
    <t>1111</t>
  </si>
  <si>
    <t>1117</t>
  </si>
  <si>
    <t>1118</t>
  </si>
  <si>
    <t>1119</t>
  </si>
  <si>
    <t>KKZ5401</t>
  </si>
  <si>
    <t>ORLANDO</t>
  </si>
  <si>
    <t>1121</t>
  </si>
  <si>
    <t>1125</t>
  </si>
  <si>
    <t>1133</t>
  </si>
  <si>
    <t>KLX0902</t>
  </si>
  <si>
    <t>ALEX</t>
  </si>
  <si>
    <t>1135</t>
  </si>
  <si>
    <t>1137</t>
  </si>
  <si>
    <t>1143</t>
  </si>
  <si>
    <t>1147</t>
  </si>
  <si>
    <t>1155</t>
  </si>
  <si>
    <t>1156</t>
  </si>
  <si>
    <t>1158</t>
  </si>
  <si>
    <t>1159</t>
  </si>
  <si>
    <t>1168</t>
  </si>
  <si>
    <t>1169</t>
  </si>
  <si>
    <t>1193</t>
  </si>
  <si>
    <t>1197</t>
  </si>
  <si>
    <t>1196</t>
  </si>
  <si>
    <t>1204</t>
  </si>
  <si>
    <t>1205</t>
  </si>
  <si>
    <t>1206</t>
  </si>
  <si>
    <t>6308</t>
  </si>
  <si>
    <t>6312</t>
  </si>
  <si>
    <t>DOMICILIAR</t>
  </si>
  <si>
    <t>VIA AMBIENTAL</t>
  </si>
  <si>
    <t>VOLUMOSO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</si>
</sst>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[$-F400]h:mm:ss\ AM/PM"/>
    <numFmt numFmtId="166" formatCode="_(* #,##0.00_);_(* \(#,##0.00\);_(* &quot;-&quot;??_);_(@_)"/>
    <numFmt numFmtId="167" formatCode="_(&quot;R$ &quot;* #,##0.00_);_(&quot;R$ &quot;* \(#,##0.00\);_(&quot;R$ &quot;* &quot;-&quot;??_);_(@_)"/>
    <numFmt numFmtId="168" formatCode="h:mm:ss;@"/>
    <numFmt numFmtId="169" formatCode="&quot;R$ &quot;#,##0.00_);\(&quot;R$ &quot;#,##0.00\)"/>
    <numFmt numFmtId="170" formatCode="yyyy&quot;年&quot;m&quot;月&quot;d&quot;日&quot;;@"/>
    <numFmt numFmtId="171" formatCode="_(* #,##0.00_);_(* \(#,##0.00\);_(* \-??_);_(@_)"/>
    <numFmt numFmtId="172" formatCode="_(&quot;R$ &quot;* #,##0.00_);_(&quot;R$ &quot;* \(#,##0.00\);_(&quot;R$ &quot;* \-??_);_(@_)"/>
    <numFmt numFmtId="173" formatCode="&quot;R$ &quot;#,##0.00"/>
    <numFmt numFmtId="174" formatCode="0.000000"/>
    <numFmt numFmtId="175" formatCode="#,##0_ ;\-#,##0\ "/>
    <numFmt numFmtId="176" formatCode="#,##0.0"/>
    <numFmt numFmtId="177" formatCode="0.0"/>
    <numFmt numFmtId="178" formatCode="_(* #,##0.0_);_(* \(#,##0.0\);_(* &quot;-&quot;??_);_(@_)"/>
  </numFmts>
  <fonts count="4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26"/>
      <name val="Calibri"/>
      <family val="2"/>
      <scheme val="minor"/>
    </font>
    <font>
      <sz val="10"/>
      <name val="Arial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mbria"/>
      <family val="2"/>
      <scheme val="major"/>
    </font>
    <font>
      <sz val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22"/>
      </patternFill>
    </fill>
    <fill>
      <patternFill patternType="solid">
        <fgColor indexed="22"/>
        <bgColor indexed="2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63">
    <xf numFmtId="165" fontId="0" fillId="0" borderId="0"/>
    <xf numFmtId="165" fontId="7" fillId="0" borderId="0"/>
    <xf numFmtId="165" fontId="9" fillId="0" borderId="0"/>
    <xf numFmtId="166" fontId="5" fillId="0" borderId="0" applyFont="0" applyFill="0" applyBorder="0" applyAlignment="0" applyProtection="0"/>
    <xf numFmtId="168" fontId="9" fillId="0" borderId="0" applyFill="0" applyBorder="0" applyAlignment="0" applyProtection="0"/>
    <xf numFmtId="167" fontId="9" fillId="0" borderId="0" applyFill="0" applyBorder="0" applyAlignment="0" applyProtection="0"/>
    <xf numFmtId="167" fontId="5" fillId="0" borderId="0" applyFont="0" applyFill="0" applyBorder="0" applyAlignment="0" applyProtection="0"/>
    <xf numFmtId="9" fontId="9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4" fontId="9" fillId="0" borderId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4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65" fontId="7" fillId="3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5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7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9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1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3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5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7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9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9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5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21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14" fillId="23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17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9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5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7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9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5" fillId="7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6" fillId="31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7" fillId="33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8" fillId="0" borderId="42" applyNumberFormat="0" applyFill="0" applyAlignment="0" applyProtection="0"/>
    <xf numFmtId="165" fontId="14" fillId="35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7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9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25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7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41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9" fillId="13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20" fillId="5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65" fontId="21" fillId="43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5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45" borderId="43" applyNumberFormat="0" applyFon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5" borderId="43" applyNumberFormat="0" applyFont="0" applyAlignment="0" applyProtection="0"/>
    <xf numFmtId="165" fontId="9" fillId="45" borderId="43" applyNumberFormat="0" applyFont="0" applyAlignment="0" applyProtection="0"/>
    <xf numFmtId="165" fontId="9" fillId="45" borderId="43" applyNumberFormat="0" applyFont="0" applyAlignment="0" applyProtection="0"/>
    <xf numFmtId="165" fontId="9" fillId="45" borderId="43" applyNumberFormat="0" applyFont="0" applyAlignment="0" applyProtection="0"/>
    <xf numFmtId="165" fontId="9" fillId="45" borderId="43" applyNumberFormat="0" applyFont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22" fillId="31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43" fontId="7" fillId="0" borderId="0" applyFont="0" applyFill="0" applyBorder="0" applyAlignment="0" applyProtection="0"/>
    <xf numFmtId="173" fontId="9" fillId="0" borderId="0" applyFill="0" applyBorder="0" applyAlignment="0" applyProtection="0"/>
    <xf numFmtId="173" fontId="9" fillId="0" borderId="0" applyFill="0" applyBorder="0" applyAlignment="0" applyProtection="0"/>
    <xf numFmtId="43" fontId="9" fillId="0" borderId="0" applyFont="0" applyFill="0" applyBorder="0" applyAlignment="0" applyProtection="0"/>
    <xf numFmtId="165" fontId="23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6" fillId="0" borderId="0" applyNumberFormat="0" applyFill="0" applyBorder="0" applyAlignment="0" applyProtection="0"/>
    <xf numFmtId="165" fontId="27" fillId="0" borderId="45" applyNumberFormat="0" applyFill="0" applyAlignment="0" applyProtection="0"/>
    <xf numFmtId="165" fontId="27" fillId="0" borderId="45" applyNumberFormat="0" applyFill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8" fillId="0" borderId="46" applyNumberFormat="0" applyFill="0" applyAlignment="0" applyProtection="0"/>
    <xf numFmtId="165" fontId="29" fillId="0" borderId="47" applyNumberFormat="0" applyFill="0" applyAlignment="0" applyProtection="0"/>
    <xf numFmtId="165" fontId="29" fillId="0" borderId="0" applyNumberFormat="0" applyFill="0" applyBorder="0" applyAlignment="0" applyProtection="0"/>
    <xf numFmtId="165" fontId="26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30" fillId="0" borderId="48" applyNumberFormat="0" applyFill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65" fontId="13" fillId="0" borderId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500">
    <xf numFmtId="165" fontId="0" fillId="0" borderId="0" xfId="0"/>
    <xf numFmtId="165" fontId="0" fillId="2" borderId="0" xfId="0" applyFill="1"/>
    <xf numFmtId="165" fontId="0" fillId="2" borderId="0" xfId="0" applyFill="1" applyAlignment="1">
      <alignment vertical="center" wrapText="1"/>
    </xf>
    <xf numFmtId="165" fontId="0" fillId="2" borderId="1" xfId="0" applyFill="1" applyBorder="1"/>
    <xf numFmtId="165" fontId="0" fillId="2" borderId="3" xfId="0" applyFill="1" applyBorder="1"/>
    <xf numFmtId="165" fontId="0" fillId="2" borderId="5" xfId="0" applyFill="1" applyBorder="1"/>
    <xf numFmtId="165" fontId="0" fillId="2" borderId="6" xfId="0" applyFill="1" applyBorder="1"/>
    <xf numFmtId="165" fontId="0" fillId="2" borderId="8" xfId="0" applyFill="1" applyBorder="1"/>
    <xf numFmtId="165" fontId="0" fillId="2" borderId="9" xfId="0" applyFill="1" applyBorder="1"/>
    <xf numFmtId="165" fontId="1" fillId="2" borderId="16" xfId="0" applyFont="1" applyFill="1" applyBorder="1" applyAlignment="1">
      <alignment horizontal="center" vertical="center" wrapText="1"/>
    </xf>
    <xf numFmtId="165" fontId="1" fillId="2" borderId="17" xfId="0" applyFont="1" applyFill="1" applyBorder="1" applyAlignment="1">
      <alignment horizontal="center" vertical="center" wrapText="1"/>
    </xf>
    <xf numFmtId="165" fontId="1" fillId="2" borderId="18" xfId="0" applyFont="1" applyFill="1" applyBorder="1" applyAlignment="1">
      <alignment horizontal="center" vertical="center" wrapText="1"/>
    </xf>
    <xf numFmtId="165" fontId="1" fillId="2" borderId="4" xfId="0" applyFont="1" applyFill="1" applyBorder="1" applyAlignment="1">
      <alignment horizontal="center" vertical="center" wrapText="1"/>
    </xf>
    <xf numFmtId="165" fontId="1" fillId="2" borderId="5" xfId="0" applyFont="1" applyFill="1" applyBorder="1" applyAlignment="1">
      <alignment horizontal="center" vertical="center" wrapText="1"/>
    </xf>
    <xf numFmtId="165" fontId="1" fillId="2" borderId="6" xfId="0" applyFont="1" applyFill="1" applyBorder="1" applyAlignment="1">
      <alignment horizontal="center" vertical="center" wrapText="1"/>
    </xf>
    <xf numFmtId="165" fontId="0" fillId="2" borderId="0" xfId="0" applyFill="1" applyAlignment="1">
      <alignment horizontal="center" vertical="center"/>
    </xf>
    <xf numFmtId="165" fontId="0" fillId="2" borderId="0" xfId="0" applyFill="1" applyAlignment="1">
      <alignment vertical="center"/>
    </xf>
    <xf numFmtId="165" fontId="0" fillId="2" borderId="7" xfId="0" applyFill="1" applyBorder="1" applyAlignment="1">
      <alignment horizontal="center" vertical="center"/>
    </xf>
    <xf numFmtId="165" fontId="0" fillId="2" borderId="2" xfId="0" applyFill="1" applyBorder="1" applyAlignment="1">
      <alignment horizontal="center" vertical="center"/>
    </xf>
    <xf numFmtId="165" fontId="0" fillId="2" borderId="4" xfId="0" applyFill="1" applyBorder="1" applyAlignment="1">
      <alignment horizontal="center" vertical="center"/>
    </xf>
    <xf numFmtId="165" fontId="0" fillId="2" borderId="0" xfId="0" applyFill="1" applyAlignment="1">
      <alignment horizontal="left" vertical="center"/>
    </xf>
    <xf numFmtId="165" fontId="0" fillId="2" borderId="8" xfId="0" applyFill="1" applyBorder="1" applyAlignment="1">
      <alignment horizontal="center" vertical="center"/>
    </xf>
    <xf numFmtId="165" fontId="0" fillId="2" borderId="9" xfId="0" applyFill="1" applyBorder="1" applyAlignment="1">
      <alignment horizontal="center" vertical="center"/>
    </xf>
    <xf numFmtId="165" fontId="0" fillId="2" borderId="1" xfId="0" applyFill="1" applyBorder="1" applyAlignment="1">
      <alignment horizontal="center" vertical="center"/>
    </xf>
    <xf numFmtId="165" fontId="0" fillId="2" borderId="3" xfId="0" applyFill="1" applyBorder="1" applyAlignment="1">
      <alignment horizontal="center" vertical="center"/>
    </xf>
    <xf numFmtId="165" fontId="0" fillId="2" borderId="5" xfId="0" applyFill="1" applyBorder="1" applyAlignment="1">
      <alignment horizontal="center" vertical="center"/>
    </xf>
    <xf numFmtId="165" fontId="0" fillId="2" borderId="6" xfId="0" applyFill="1" applyBorder="1" applyAlignment="1">
      <alignment horizontal="center" vertical="center"/>
    </xf>
    <xf numFmtId="17" fontId="0" fillId="2" borderId="8" xfId="0" applyNumberFormat="1" applyFill="1" applyBorder="1" applyAlignment="1">
      <alignment horizontal="center" vertical="center"/>
    </xf>
    <xf numFmtId="17" fontId="0" fillId="2" borderId="1" xfId="0" applyNumberFormat="1" applyFill="1" applyBorder="1" applyAlignment="1">
      <alignment horizontal="center" vertical="center"/>
    </xf>
    <xf numFmtId="17" fontId="0" fillId="2" borderId="5" xfId="0" applyNumberFormat="1" applyFill="1" applyBorder="1" applyAlignment="1">
      <alignment horizontal="center" vertical="center"/>
    </xf>
    <xf numFmtId="165" fontId="1" fillId="2" borderId="0" xfId="0" applyFont="1" applyFill="1" applyAlignment="1">
      <alignment horizontal="left" vertical="center"/>
    </xf>
    <xf numFmtId="165" fontId="6" fillId="2" borderId="0" xfId="0" applyFont="1" applyFill="1" applyAlignment="1">
      <alignment vertical="center"/>
    </xf>
    <xf numFmtId="166" fontId="6" fillId="2" borderId="0" xfId="0" applyNumberFormat="1" applyFont="1" applyFill="1" applyAlignment="1">
      <alignment vertical="center"/>
    </xf>
    <xf numFmtId="167" fontId="6" fillId="2" borderId="0" xfId="0" applyNumberFormat="1" applyFon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2" fontId="10" fillId="2" borderId="0" xfId="2" applyNumberFormat="1" applyFont="1" applyFill="1" applyAlignment="1">
      <alignment vertical="center"/>
    </xf>
    <xf numFmtId="2" fontId="10" fillId="2" borderId="0" xfId="3" applyNumberFormat="1" applyFont="1" applyFill="1" applyAlignment="1">
      <alignment vertical="center"/>
    </xf>
    <xf numFmtId="2" fontId="11" fillId="2" borderId="0" xfId="3" applyNumberFormat="1" applyFont="1" applyFill="1" applyAlignment="1">
      <alignment vertical="center"/>
    </xf>
    <xf numFmtId="166" fontId="10" fillId="2" borderId="1" xfId="5" applyNumberFormat="1" applyFont="1" applyFill="1" applyBorder="1" applyAlignment="1">
      <alignment horizontal="center" vertical="center"/>
    </xf>
    <xf numFmtId="166" fontId="10" fillId="2" borderId="1" xfId="2" applyNumberFormat="1" applyFont="1" applyFill="1" applyBorder="1" applyAlignment="1">
      <alignment horizontal="center" vertical="center"/>
    </xf>
    <xf numFmtId="2" fontId="6" fillId="2" borderId="0" xfId="0" applyNumberFormat="1" applyFont="1" applyFill="1" applyBorder="1" applyAlignment="1">
      <alignment vertical="center"/>
    </xf>
    <xf numFmtId="170" fontId="6" fillId="2" borderId="0" xfId="3" applyNumberFormat="1" applyFont="1" applyFill="1" applyAlignment="1">
      <alignment vertical="center"/>
    </xf>
    <xf numFmtId="170" fontId="6" fillId="2" borderId="0" xfId="0" applyNumberFormat="1" applyFont="1" applyFill="1" applyAlignment="1">
      <alignment vertical="center"/>
    </xf>
    <xf numFmtId="165" fontId="4" fillId="2" borderId="0" xfId="0" applyFont="1" applyFill="1"/>
    <xf numFmtId="165" fontId="4" fillId="2" borderId="3" xfId="0" applyFont="1" applyFill="1" applyBorder="1"/>
    <xf numFmtId="165" fontId="0" fillId="2" borderId="1" xfId="0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74" fontId="4" fillId="2" borderId="1" xfId="0" applyNumberFormat="1" applyFont="1" applyFill="1" applyBorder="1" applyAlignment="1">
      <alignment horizontal="center" vertical="center"/>
    </xf>
    <xf numFmtId="165" fontId="12" fillId="2" borderId="29" xfId="0" applyFont="1" applyFill="1" applyBorder="1" applyAlignment="1">
      <alignment horizontal="center" vertical="center" wrapText="1"/>
    </xf>
    <xf numFmtId="165" fontId="12" fillId="2" borderId="30" xfId="0" applyFont="1" applyFill="1" applyBorder="1" applyAlignment="1">
      <alignment horizontal="center" vertical="center" wrapText="1"/>
    </xf>
    <xf numFmtId="4" fontId="32" fillId="2" borderId="32" xfId="0" applyNumberFormat="1" applyFont="1" applyFill="1" applyBorder="1" applyAlignment="1">
      <alignment horizontal="center" vertical="center"/>
    </xf>
    <xf numFmtId="175" fontId="10" fillId="2" borderId="2" xfId="515" applyNumberFormat="1" applyFont="1" applyFill="1" applyBorder="1" applyAlignment="1">
      <alignment horizontal="center" vertical="center"/>
    </xf>
    <xf numFmtId="165" fontId="34" fillId="2" borderId="33" xfId="0" applyFont="1" applyFill="1" applyBorder="1"/>
    <xf numFmtId="43" fontId="0" fillId="2" borderId="0" xfId="515" applyFont="1" applyFill="1" applyAlignment="1">
      <alignment horizontal="left" vertical="center" indent="11"/>
    </xf>
    <xf numFmtId="49" fontId="31" fillId="2" borderId="13" xfId="0" applyNumberFormat="1" applyFont="1" applyFill="1" applyBorder="1" applyAlignment="1">
      <alignment vertical="center"/>
    </xf>
    <xf numFmtId="49" fontId="31" fillId="2" borderId="14" xfId="0" applyNumberFormat="1" applyFont="1" applyFill="1" applyBorder="1" applyAlignment="1">
      <alignment horizontal="right" vertical="center"/>
    </xf>
    <xf numFmtId="49" fontId="33" fillId="2" borderId="14" xfId="0" applyNumberFormat="1" applyFont="1" applyFill="1" applyBorder="1" applyAlignment="1">
      <alignment vertical="center"/>
    </xf>
    <xf numFmtId="49" fontId="31" fillId="2" borderId="14" xfId="0" applyNumberFormat="1" applyFont="1" applyFill="1" applyBorder="1" applyAlignment="1">
      <alignment vertical="center"/>
    </xf>
    <xf numFmtId="49" fontId="33" fillId="2" borderId="14" xfId="0" applyNumberFormat="1" applyFont="1" applyFill="1" applyBorder="1" applyAlignment="1">
      <alignment horizontal="left" vertical="center"/>
    </xf>
    <xf numFmtId="1" fontId="33" fillId="2" borderId="15" xfId="0" applyNumberFormat="1" applyFont="1" applyFill="1" applyBorder="1" applyAlignment="1">
      <alignment horizontal="left" vertical="center" indent="1"/>
    </xf>
    <xf numFmtId="165" fontId="33" fillId="2" borderId="0" xfId="0" applyFont="1" applyFill="1"/>
    <xf numFmtId="165" fontId="12" fillId="2" borderId="4" xfId="0" applyFont="1" applyFill="1" applyBorder="1" applyAlignment="1">
      <alignment horizontal="center" vertical="center" wrapText="1"/>
    </xf>
    <xf numFmtId="165" fontId="12" fillId="2" borderId="5" xfId="0" applyFont="1" applyFill="1" applyBorder="1" applyAlignment="1">
      <alignment horizontal="center" vertical="center" wrapText="1"/>
    </xf>
    <xf numFmtId="165" fontId="12" fillId="2" borderId="6" xfId="0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/>
    </xf>
    <xf numFmtId="14" fontId="0" fillId="2" borderId="8" xfId="0" applyNumberFormat="1" applyFill="1" applyBorder="1" applyAlignment="1">
      <alignment horizontal="center" vertical="center"/>
    </xf>
    <xf numFmtId="165" fontId="0" fillId="2" borderId="0" xfId="0" applyFill="1" applyAlignment="1">
      <alignment horizontal="center" vertical="center" wrapText="1"/>
    </xf>
    <xf numFmtId="165" fontId="0" fillId="2" borderId="32" xfId="0" applyFill="1" applyBorder="1" applyAlignment="1">
      <alignment horizontal="center" vertical="center"/>
    </xf>
    <xf numFmtId="165" fontId="0" fillId="2" borderId="33" xfId="0" applyFill="1" applyBorder="1" applyAlignment="1">
      <alignment horizontal="center" vertical="center"/>
    </xf>
    <xf numFmtId="165" fontId="32" fillId="2" borderId="32" xfId="0" applyFont="1" applyFill="1" applyBorder="1" applyAlignment="1">
      <alignment horizontal="right" vertical="center" indent="7"/>
    </xf>
    <xf numFmtId="165" fontId="0" fillId="2" borderId="12" xfId="0" applyFill="1" applyBorder="1" applyAlignment="1">
      <alignment horizontal="center" vertical="center"/>
    </xf>
    <xf numFmtId="165" fontId="0" fillId="2" borderId="31" xfId="0" applyFill="1" applyBorder="1" applyAlignment="1">
      <alignment horizontal="left" vertical="center"/>
    </xf>
    <xf numFmtId="165" fontId="0" fillId="2" borderId="0" xfId="0" applyFill="1" applyBorder="1" applyAlignment="1">
      <alignment horizontal="left" vertical="center"/>
    </xf>
    <xf numFmtId="4" fontId="32" fillId="2" borderId="33" xfId="0" applyNumberFormat="1" applyFont="1" applyFill="1" applyBorder="1" applyAlignment="1">
      <alignment horizontal="center" vertical="center"/>
    </xf>
    <xf numFmtId="165" fontId="12" fillId="2" borderId="52" xfId="0" applyFont="1" applyFill="1" applyBorder="1" applyAlignment="1">
      <alignment horizontal="center" vertical="center" wrapText="1"/>
    </xf>
    <xf numFmtId="0" fontId="4" fillId="2" borderId="0" xfId="526" applyFont="1" applyFill="1"/>
    <xf numFmtId="0" fontId="4" fillId="2" borderId="28" xfId="526" applyFont="1" applyFill="1" applyBorder="1" applyAlignment="1">
      <alignment vertical="center"/>
    </xf>
    <xf numFmtId="0" fontId="4" fillId="2" borderId="0" xfId="526" applyFont="1" applyFill="1" applyBorder="1" applyAlignment="1">
      <alignment vertical="center"/>
    </xf>
    <xf numFmtId="0" fontId="4" fillId="2" borderId="53" xfId="526" applyFont="1" applyFill="1" applyBorder="1" applyAlignment="1">
      <alignment vertical="center"/>
    </xf>
    <xf numFmtId="0" fontId="4" fillId="2" borderId="54" xfId="526" applyFont="1" applyFill="1" applyBorder="1" applyAlignment="1">
      <alignment vertical="center"/>
    </xf>
    <xf numFmtId="165" fontId="12" fillId="2" borderId="0" xfId="0" applyFont="1" applyFill="1" applyAlignment="1">
      <alignment vertical="center"/>
    </xf>
    <xf numFmtId="165" fontId="1" fillId="2" borderId="0" xfId="0" applyFont="1" applyFill="1" applyAlignment="1">
      <alignment vertical="center"/>
    </xf>
    <xf numFmtId="165" fontId="2" fillId="2" borderId="1" xfId="0" applyFont="1" applyFill="1" applyBorder="1" applyAlignment="1">
      <alignment horizontal="center" vertical="center" wrapText="1"/>
    </xf>
    <xf numFmtId="9" fontId="38" fillId="2" borderId="0" xfId="527" applyFont="1" applyFill="1" applyAlignment="1">
      <alignment horizontal="center"/>
    </xf>
    <xf numFmtId="176" fontId="0" fillId="2" borderId="11" xfId="0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44" fontId="0" fillId="2" borderId="0" xfId="516" applyFont="1" applyFill="1"/>
    <xf numFmtId="165" fontId="31" fillId="2" borderId="0" xfId="0" applyFont="1" applyFill="1"/>
    <xf numFmtId="44" fontId="31" fillId="2" borderId="0" xfId="516" applyFont="1" applyFill="1"/>
    <xf numFmtId="165" fontId="0" fillId="2" borderId="0" xfId="0" applyFill="1"/>
    <xf numFmtId="165" fontId="0" fillId="2" borderId="0" xfId="0" applyFill="1" applyAlignment="1">
      <alignment vertical="center" wrapText="1"/>
    </xf>
    <xf numFmtId="165" fontId="1" fillId="2" borderId="10" xfId="0" applyFont="1" applyFill="1" applyBorder="1" applyAlignment="1">
      <alignment horizontal="center" vertical="center" wrapText="1"/>
    </xf>
    <xf numFmtId="165" fontId="1" fillId="2" borderId="11" xfId="0" applyFont="1" applyFill="1" applyBorder="1" applyAlignment="1">
      <alignment horizontal="center" vertical="center" wrapText="1"/>
    </xf>
    <xf numFmtId="2" fontId="0" fillId="2" borderId="0" xfId="0" applyNumberFormat="1" applyFill="1" applyAlignment="1">
      <alignment horizontal="center" vertical="center"/>
    </xf>
    <xf numFmtId="4" fontId="32" fillId="2" borderId="52" xfId="0" applyNumberFormat="1" applyFont="1" applyFill="1" applyBorder="1" applyAlignment="1">
      <alignment horizontal="center" vertical="center" wrapText="1"/>
    </xf>
    <xf numFmtId="165" fontId="4" fillId="2" borderId="1" xfId="0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3" fontId="4" fillId="2" borderId="9" xfId="0" applyNumberFormat="1" applyFont="1" applyFill="1" applyBorder="1" applyAlignment="1">
      <alignment horizontal="center" vertical="center" wrapText="1"/>
    </xf>
    <xf numFmtId="165" fontId="0" fillId="2" borderId="1" xfId="0" applyFill="1" applyBorder="1" applyAlignment="1">
      <alignment vertical="center" wrapText="1"/>
    </xf>
    <xf numFmtId="177" fontId="1" fillId="2" borderId="1" xfId="0" applyNumberFormat="1" applyFont="1" applyFill="1" applyBorder="1" applyAlignment="1">
      <alignment horizontal="center" vertical="center" wrapText="1"/>
    </xf>
    <xf numFmtId="165" fontId="2" fillId="2" borderId="4" xfId="0" applyFont="1" applyFill="1" applyBorder="1" applyAlignment="1">
      <alignment horizontal="center" vertical="center"/>
    </xf>
    <xf numFmtId="165" fontId="1" fillId="2" borderId="11" xfId="0" applyFont="1" applyFill="1" applyBorder="1" applyAlignment="1">
      <alignment horizontal="center" vertical="center"/>
    </xf>
    <xf numFmtId="2" fontId="2" fillId="2" borderId="5" xfId="515" applyNumberFormat="1" applyFont="1" applyFill="1" applyBorder="1" applyAlignment="1">
      <alignment horizontal="center" vertical="center"/>
    </xf>
    <xf numFmtId="2" fontId="2" fillId="2" borderId="5" xfId="515" applyNumberFormat="1" applyFont="1" applyFill="1" applyBorder="1" applyAlignment="1">
      <alignment vertical="center"/>
    </xf>
    <xf numFmtId="2" fontId="2" fillId="2" borderId="6" xfId="515" applyNumberFormat="1" applyFont="1" applyFill="1" applyBorder="1" applyAlignment="1">
      <alignment vertical="center"/>
    </xf>
    <xf numFmtId="165" fontId="1" fillId="2" borderId="29" xfId="0" applyFont="1" applyFill="1" applyBorder="1" applyAlignment="1">
      <alignment horizontal="center" vertical="center" wrapText="1"/>
    </xf>
    <xf numFmtId="165" fontId="1" fillId="2" borderId="30" xfId="0" applyFont="1" applyFill="1" applyBorder="1" applyAlignment="1">
      <alignment horizontal="center" vertical="center" wrapText="1"/>
    </xf>
    <xf numFmtId="165" fontId="1" fillId="2" borderId="52" xfId="0" applyFont="1" applyFill="1" applyBorder="1" applyAlignment="1">
      <alignment horizontal="center" vertical="center" wrapText="1"/>
    </xf>
    <xf numFmtId="165" fontId="1" fillId="2" borderId="12" xfId="0" applyFont="1" applyFill="1" applyBorder="1" applyAlignment="1">
      <alignment horizontal="center" vertical="center"/>
    </xf>
    <xf numFmtId="165" fontId="1" fillId="2" borderId="61" xfId="0" applyFont="1" applyFill="1" applyBorder="1" applyAlignment="1">
      <alignment horizontal="center" vertical="center" wrapText="1"/>
    </xf>
    <xf numFmtId="44" fontId="4" fillId="2" borderId="0" xfId="570" applyFont="1" applyFill="1"/>
    <xf numFmtId="0" fontId="4" fillId="2" borderId="2" xfId="526" applyFont="1" applyFill="1" applyBorder="1" applyAlignment="1">
      <alignment vertical="center"/>
    </xf>
    <xf numFmtId="0" fontId="4" fillId="2" borderId="3" xfId="526" applyFont="1" applyFill="1" applyBorder="1" applyAlignment="1">
      <alignment vertical="center"/>
    </xf>
    <xf numFmtId="0" fontId="4" fillId="2" borderId="10" xfId="526" applyFont="1" applyFill="1" applyBorder="1" applyAlignment="1">
      <alignment vertical="center"/>
    </xf>
    <xf numFmtId="0" fontId="4" fillId="2" borderId="12" xfId="526" applyFont="1" applyFill="1" applyBorder="1" applyAlignment="1">
      <alignment vertical="center"/>
    </xf>
    <xf numFmtId="0" fontId="4" fillId="2" borderId="4" xfId="526" applyFont="1" applyFill="1" applyBorder="1" applyAlignment="1">
      <alignment vertical="center"/>
    </xf>
    <xf numFmtId="0" fontId="4" fillId="2" borderId="6" xfId="526" applyFont="1" applyFill="1" applyBorder="1" applyAlignment="1">
      <alignment vertical="center"/>
    </xf>
    <xf numFmtId="176" fontId="0" fillId="2" borderId="38" xfId="0" applyNumberFormat="1" applyFill="1" applyBorder="1" applyAlignment="1">
      <alignment horizontal="center" vertical="center"/>
    </xf>
    <xf numFmtId="165" fontId="1" fillId="2" borderId="58" xfId="0" applyFont="1" applyFill="1" applyBorder="1" applyAlignment="1">
      <alignment horizontal="center" vertical="center" wrapText="1"/>
    </xf>
    <xf numFmtId="165" fontId="0" fillId="2" borderId="0" xfId="0" applyFont="1" applyFill="1" applyAlignment="1">
      <alignment vertical="center"/>
    </xf>
    <xf numFmtId="165" fontId="0" fillId="2" borderId="0" xfId="0" applyFont="1" applyFill="1"/>
    <xf numFmtId="44" fontId="33" fillId="2" borderId="0" xfId="516" applyFont="1" applyFill="1"/>
    <xf numFmtId="165" fontId="0" fillId="2" borderId="20" xfId="0" applyFill="1" applyBorder="1" applyAlignment="1">
      <alignment horizontal="center" vertical="center"/>
    </xf>
    <xf numFmtId="44" fontId="40" fillId="2" borderId="0" xfId="570" applyFont="1" applyFill="1" applyBorder="1" applyAlignment="1">
      <alignment vertical="center"/>
    </xf>
    <xf numFmtId="49" fontId="40" fillId="2" borderId="0" xfId="0" applyNumberFormat="1" applyFont="1" applyFill="1" applyBorder="1" applyAlignment="1">
      <alignment horizontal="center" vertical="center"/>
    </xf>
    <xf numFmtId="165" fontId="1" fillId="2" borderId="66" xfId="0" applyFont="1" applyFill="1" applyBorder="1" applyAlignment="1">
      <alignment horizontal="center" vertical="center" wrapText="1"/>
    </xf>
    <xf numFmtId="165" fontId="0" fillId="2" borderId="0" xfId="0" applyFill="1" applyBorder="1" applyAlignment="1">
      <alignment horizontal="center" vertical="center"/>
    </xf>
    <xf numFmtId="3" fontId="0" fillId="2" borderId="64" xfId="0" applyNumberFormat="1" applyFill="1" applyBorder="1" applyAlignment="1">
      <alignment horizontal="center" vertical="center"/>
    </xf>
    <xf numFmtId="3" fontId="0" fillId="2" borderId="19" xfId="0" applyNumberFormat="1" applyFill="1" applyBorder="1" applyAlignment="1">
      <alignment horizontal="center" vertical="center"/>
    </xf>
    <xf numFmtId="165" fontId="2" fillId="2" borderId="53" xfId="0" applyFont="1" applyFill="1" applyBorder="1" applyAlignment="1">
      <alignment horizontal="center" vertical="center"/>
    </xf>
    <xf numFmtId="177" fontId="1" fillId="2" borderId="3" xfId="0" applyNumberFormat="1" applyFont="1" applyFill="1" applyBorder="1" applyAlignment="1">
      <alignment horizontal="center" vertical="center" wrapText="1"/>
    </xf>
    <xf numFmtId="165" fontId="0" fillId="2" borderId="8" xfId="0" applyFill="1" applyBorder="1" applyAlignment="1">
      <alignment vertical="center" wrapText="1"/>
    </xf>
    <xf numFmtId="165" fontId="1" fillId="2" borderId="30" xfId="0" applyFont="1" applyFill="1" applyBorder="1" applyAlignment="1">
      <alignment horizontal="center" vertical="center"/>
    </xf>
    <xf numFmtId="165" fontId="1" fillId="2" borderId="52" xfId="0" applyFont="1" applyFill="1" applyBorder="1" applyAlignment="1">
      <alignment horizontal="center" vertical="center"/>
    </xf>
    <xf numFmtId="165" fontId="2" fillId="2" borderId="29" xfId="0" applyFont="1" applyFill="1" applyBorder="1" applyAlignment="1">
      <alignment horizontal="center" vertical="center"/>
    </xf>
    <xf numFmtId="2" fontId="2" fillId="2" borderId="30" xfId="515" applyNumberFormat="1" applyFont="1" applyFill="1" applyBorder="1" applyAlignment="1">
      <alignment horizontal="center" vertical="center"/>
    </xf>
    <xf numFmtId="2" fontId="2" fillId="2" borderId="30" xfId="515" applyNumberFormat="1" applyFont="1" applyFill="1" applyBorder="1" applyAlignment="1">
      <alignment vertical="center"/>
    </xf>
    <xf numFmtId="2" fontId="2" fillId="2" borderId="52" xfId="515" applyNumberFormat="1" applyFont="1" applyFill="1" applyBorder="1" applyAlignment="1">
      <alignment vertical="center"/>
    </xf>
    <xf numFmtId="177" fontId="1" fillId="2" borderId="24" xfId="0" applyNumberFormat="1" applyFont="1" applyFill="1" applyBorder="1" applyAlignment="1">
      <alignment horizontal="center" vertical="center" wrapText="1"/>
    </xf>
    <xf numFmtId="165" fontId="1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165" fontId="1" fillId="2" borderId="0" xfId="0" applyFont="1" applyFill="1" applyBorder="1" applyAlignment="1">
      <alignment horizontal="center" vertical="center" wrapText="1"/>
    </xf>
    <xf numFmtId="177" fontId="1" fillId="2" borderId="0" xfId="0" applyNumberFormat="1" applyFont="1" applyFill="1" applyBorder="1" applyAlignment="1">
      <alignment horizontal="center" vertical="center" wrapText="1"/>
    </xf>
    <xf numFmtId="2" fontId="2" fillId="2" borderId="0" xfId="515" applyNumberFormat="1" applyFont="1" applyFill="1" applyBorder="1" applyAlignment="1">
      <alignment horizontal="center" vertical="center"/>
    </xf>
    <xf numFmtId="177" fontId="1" fillId="2" borderId="19" xfId="0" applyNumberFormat="1" applyFont="1" applyFill="1" applyBorder="1" applyAlignment="1">
      <alignment horizontal="center" vertical="center" wrapText="1"/>
    </xf>
    <xf numFmtId="177" fontId="1" fillId="2" borderId="65" xfId="0" applyNumberFormat="1" applyFont="1" applyFill="1" applyBorder="1" applyAlignment="1">
      <alignment horizontal="center" vertical="center" wrapText="1"/>
    </xf>
    <xf numFmtId="165" fontId="0" fillId="2" borderId="10" xfId="0" applyFill="1" applyBorder="1" applyAlignment="1">
      <alignment horizontal="center" vertical="center"/>
    </xf>
    <xf numFmtId="177" fontId="1" fillId="2" borderId="64" xfId="0" applyNumberFormat="1" applyFont="1" applyFill="1" applyBorder="1" applyAlignment="1">
      <alignment horizontal="center" vertical="center" wrapText="1"/>
    </xf>
    <xf numFmtId="177" fontId="1" fillId="2" borderId="12" xfId="0" applyNumberFormat="1" applyFont="1" applyFill="1" applyBorder="1" applyAlignment="1">
      <alignment horizontal="center" vertical="center" wrapText="1"/>
    </xf>
    <xf numFmtId="2" fontId="2" fillId="2" borderId="33" xfId="515" applyNumberFormat="1" applyFont="1" applyFill="1" applyBorder="1" applyAlignment="1">
      <alignment horizontal="center" vertical="center"/>
    </xf>
    <xf numFmtId="2" fontId="2" fillId="2" borderId="58" xfId="515" applyNumberFormat="1" applyFont="1" applyFill="1" applyBorder="1" applyAlignment="1">
      <alignment horizontal="center" vertical="center"/>
    </xf>
    <xf numFmtId="178" fontId="10" fillId="2" borderId="0" xfId="5" applyNumberFormat="1" applyFont="1" applyFill="1" applyBorder="1" applyAlignment="1">
      <alignment horizontal="right" vertical="center"/>
    </xf>
    <xf numFmtId="178" fontId="6" fillId="2" borderId="0" xfId="0" applyNumberFormat="1" applyFont="1" applyFill="1" applyBorder="1" applyAlignment="1">
      <alignment vertical="center"/>
    </xf>
    <xf numFmtId="178" fontId="6" fillId="2" borderId="0" xfId="0" applyNumberFormat="1" applyFont="1" applyFill="1" applyAlignment="1">
      <alignment vertical="center"/>
    </xf>
    <xf numFmtId="178" fontId="10" fillId="2" borderId="0" xfId="515" applyNumberFormat="1" applyFont="1" applyFill="1" applyBorder="1" applyAlignment="1">
      <alignment horizontal="right" vertical="center"/>
    </xf>
    <xf numFmtId="178" fontId="6" fillId="2" borderId="0" xfId="515" applyNumberFormat="1" applyFont="1" applyFill="1" applyAlignment="1">
      <alignment vertical="center"/>
    </xf>
    <xf numFmtId="178" fontId="40" fillId="2" borderId="0" xfId="570" applyNumberFormat="1" applyFont="1" applyFill="1" applyBorder="1" applyAlignment="1">
      <alignment vertical="center"/>
    </xf>
    <xf numFmtId="178" fontId="40" fillId="2" borderId="0" xfId="0" applyNumberFormat="1" applyFont="1" applyFill="1" applyBorder="1" applyAlignment="1">
      <alignment horizontal="center" vertical="center"/>
    </xf>
    <xf numFmtId="166" fontId="10" fillId="2" borderId="1" xfId="6" applyNumberFormat="1" applyFont="1" applyFill="1" applyBorder="1" applyAlignment="1">
      <alignment horizontal="center" vertical="center"/>
    </xf>
    <xf numFmtId="166" fontId="10" fillId="2" borderId="3" xfId="5" applyNumberFormat="1" applyFont="1" applyFill="1" applyBorder="1" applyAlignment="1">
      <alignment horizontal="center" vertical="center"/>
    </xf>
    <xf numFmtId="43" fontId="6" fillId="2" borderId="0" xfId="515" applyFont="1" applyFill="1" applyAlignment="1">
      <alignment vertical="center"/>
    </xf>
    <xf numFmtId="0" fontId="4" fillId="2" borderId="7" xfId="526" applyFont="1" applyFill="1" applyBorder="1" applyAlignment="1">
      <alignment vertical="center"/>
    </xf>
    <xf numFmtId="0" fontId="4" fillId="2" borderId="9" xfId="526" applyFont="1" applyFill="1" applyBorder="1" applyAlignment="1">
      <alignment vertical="center"/>
    </xf>
    <xf numFmtId="43" fontId="0" fillId="2" borderId="0" xfId="515" applyFont="1" applyFill="1" applyAlignment="1">
      <alignment horizontal="center" vertical="center"/>
    </xf>
    <xf numFmtId="49" fontId="2" fillId="2" borderId="29" xfId="0" applyNumberFormat="1" applyFont="1" applyFill="1" applyBorder="1" applyAlignment="1">
      <alignment horizontal="center" vertical="center"/>
    </xf>
    <xf numFmtId="49" fontId="2" fillId="2" borderId="52" xfId="0" applyNumberFormat="1" applyFont="1" applyFill="1" applyBorder="1" applyAlignment="1">
      <alignment horizontal="center" vertical="center"/>
    </xf>
    <xf numFmtId="1" fontId="4" fillId="2" borderId="4" xfId="0" applyNumberFormat="1" applyFont="1" applyFill="1" applyBorder="1" applyAlignment="1">
      <alignment horizontal="center" vertical="center"/>
    </xf>
    <xf numFmtId="165" fontId="4" fillId="2" borderId="6" xfId="0" applyFont="1" applyFill="1" applyBorder="1"/>
    <xf numFmtId="167" fontId="11" fillId="2" borderId="18" xfId="5" applyNumberFormat="1" applyFont="1" applyFill="1" applyBorder="1" applyAlignment="1">
      <alignment vertical="center"/>
    </xf>
    <xf numFmtId="43" fontId="4" fillId="2" borderId="0" xfId="515" applyFont="1" applyFill="1"/>
    <xf numFmtId="43" fontId="4" fillId="2" borderId="0" xfId="515" applyFont="1" applyFill="1" applyAlignment="1">
      <alignment vertical="center" wrapText="1"/>
    </xf>
    <xf numFmtId="14" fontId="0" fillId="2" borderId="11" xfId="0" applyNumberFormat="1" applyFill="1" applyBorder="1" applyAlignment="1">
      <alignment horizontal="center" vertical="center"/>
    </xf>
    <xf numFmtId="0" fontId="4" fillId="2" borderId="0" xfId="526" applyFont="1" applyFill="1" applyAlignment="1">
      <alignment vertical="center"/>
    </xf>
    <xf numFmtId="0" fontId="4" fillId="2" borderId="21" xfId="526" applyFont="1" applyFill="1" applyBorder="1" applyAlignment="1">
      <alignment vertical="center"/>
    </xf>
    <xf numFmtId="0" fontId="4" fillId="2" borderId="67" xfId="526" applyFont="1" applyFill="1" applyBorder="1" applyAlignment="1">
      <alignment vertical="center"/>
    </xf>
    <xf numFmtId="0" fontId="4" fillId="2" borderId="68" xfId="526" applyFont="1" applyFill="1" applyBorder="1" applyAlignment="1">
      <alignment vertical="center"/>
    </xf>
    <xf numFmtId="49" fontId="2" fillId="2" borderId="10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4" fontId="0" fillId="2" borderId="7" xfId="0" applyNumberFormat="1" applyFill="1" applyBorder="1" applyAlignment="1">
      <alignment horizontal="center" vertical="center"/>
    </xf>
    <xf numFmtId="43" fontId="6" fillId="2" borderId="0" xfId="515" applyFont="1" applyFill="1" applyBorder="1" applyAlignment="1">
      <alignment vertical="center"/>
    </xf>
    <xf numFmtId="165" fontId="6" fillId="2" borderId="0" xfId="0" applyFont="1" applyFill="1" applyBorder="1" applyAlignment="1">
      <alignment vertical="center"/>
    </xf>
    <xf numFmtId="167" fontId="10" fillId="2" borderId="1" xfId="5" applyFont="1" applyFill="1" applyBorder="1" applyAlignment="1">
      <alignment horizontal="right" vertical="center"/>
    </xf>
    <xf numFmtId="0" fontId="4" fillId="2" borderId="24" xfId="526" applyFont="1" applyFill="1" applyBorder="1" applyAlignment="1">
      <alignment vertical="center"/>
    </xf>
    <xf numFmtId="0" fontId="43" fillId="2" borderId="0" xfId="526" applyFont="1" applyFill="1"/>
    <xf numFmtId="165" fontId="11" fillId="2" borderId="1" xfId="1" applyFont="1" applyFill="1" applyBorder="1" applyAlignment="1">
      <alignment horizontal="right" vertical="center" wrapText="1"/>
    </xf>
    <xf numFmtId="3" fontId="4" fillId="0" borderId="9" xfId="0" applyNumberFormat="1" applyFont="1" applyFill="1" applyBorder="1" applyAlignment="1">
      <alignment horizontal="center" vertical="center" wrapText="1"/>
    </xf>
    <xf numFmtId="177" fontId="0" fillId="2" borderId="8" xfId="0" applyNumberFormat="1" applyFont="1" applyFill="1" applyBorder="1" applyAlignment="1">
      <alignment horizontal="center" vertical="center" wrapText="1"/>
    </xf>
    <xf numFmtId="177" fontId="0" fillId="2" borderId="1" xfId="0" applyNumberFormat="1" applyFont="1" applyFill="1" applyBorder="1" applyAlignment="1">
      <alignment horizontal="center" vertical="center" wrapText="1"/>
    </xf>
    <xf numFmtId="167" fontId="10" fillId="2" borderId="1" xfId="5" applyNumberFormat="1" applyFont="1" applyFill="1" applyBorder="1" applyAlignment="1">
      <alignment horizontal="right" vertical="center"/>
    </xf>
    <xf numFmtId="165" fontId="44" fillId="2" borderId="0" xfId="0" applyFont="1" applyFill="1"/>
    <xf numFmtId="165" fontId="4" fillId="2" borderId="3" xfId="0" applyFont="1" applyFill="1" applyBorder="1" applyAlignment="1">
      <alignment horizontal="center" vertical="center"/>
    </xf>
    <xf numFmtId="165" fontId="4" fillId="2" borderId="6" xfId="0" applyFont="1" applyFill="1" applyBorder="1" applyAlignment="1">
      <alignment horizontal="center" vertical="center"/>
    </xf>
    <xf numFmtId="165" fontId="1" fillId="2" borderId="34" xfId="0" applyFont="1" applyFill="1" applyBorder="1" applyAlignment="1">
      <alignment horizontal="center" vertical="center" wrapText="1"/>
    </xf>
    <xf numFmtId="165" fontId="1" fillId="2" borderId="62" xfId="0" applyFont="1" applyFill="1" applyBorder="1" applyAlignment="1">
      <alignment horizontal="center" vertical="center" wrapText="1"/>
    </xf>
    <xf numFmtId="14" fontId="4" fillId="0" borderId="8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65" fontId="4" fillId="0" borderId="8" xfId="0" applyFont="1" applyBorder="1" applyAlignment="1">
      <alignment horizontal="center" vertical="center"/>
    </xf>
    <xf numFmtId="165" fontId="4" fillId="0" borderId="8" xfId="0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4" fontId="32" fillId="2" borderId="33" xfId="0" applyNumberFormat="1" applyFont="1" applyFill="1" applyBorder="1" applyAlignment="1">
      <alignment horizontal="center" vertical="center" wrapText="1"/>
    </xf>
    <xf numFmtId="165" fontId="0" fillId="0" borderId="62" xfId="0" applyFill="1" applyBorder="1" applyAlignment="1">
      <alignment horizontal="center" vertical="center"/>
    </xf>
    <xf numFmtId="165" fontId="0" fillId="0" borderId="1" xfId="0" applyFill="1" applyBorder="1" applyAlignment="1">
      <alignment horizontal="center" vertical="center"/>
    </xf>
    <xf numFmtId="43" fontId="38" fillId="2" borderId="0" xfId="515" applyFont="1" applyFill="1" applyAlignment="1">
      <alignment horizontal="center" vertical="center"/>
    </xf>
    <xf numFmtId="165" fontId="38" fillId="2" borderId="0" xfId="0" applyFont="1" applyFill="1" applyAlignment="1">
      <alignment horizontal="left" vertical="center"/>
    </xf>
    <xf numFmtId="165" fontId="38" fillId="2" borderId="0" xfId="0" applyFont="1" applyFill="1" applyAlignment="1">
      <alignment horizontal="center" vertical="center"/>
    </xf>
    <xf numFmtId="43" fontId="38" fillId="2" borderId="0" xfId="515" applyFont="1" applyFill="1" applyAlignment="1">
      <alignment horizontal="left" vertical="center"/>
    </xf>
    <xf numFmtId="165" fontId="5" fillId="2" borderId="0" xfId="0" applyFont="1" applyFill="1" applyAlignment="1">
      <alignment horizontal="center" vertical="center"/>
    </xf>
    <xf numFmtId="166" fontId="10" fillId="0" borderId="1" xfId="5" applyNumberFormat="1" applyFont="1" applyFill="1" applyBorder="1" applyAlignment="1">
      <alignment horizontal="center" vertical="center"/>
    </xf>
    <xf numFmtId="165" fontId="45" fillId="2" borderId="0" xfId="0" applyFont="1" applyFill="1"/>
    <xf numFmtId="166" fontId="10" fillId="0" borderId="3" xfId="5" applyNumberFormat="1" applyFont="1" applyFill="1" applyBorder="1" applyAlignment="1">
      <alignment horizontal="center" vertical="center"/>
    </xf>
    <xf numFmtId="165" fontId="4" fillId="0" borderId="3" xfId="0" applyFont="1" applyFill="1" applyBorder="1"/>
    <xf numFmtId="14" fontId="0" fillId="2" borderId="37" xfId="0" applyNumberFormat="1" applyFill="1" applyBorder="1" applyAlignment="1">
      <alignment horizontal="center" vertical="center"/>
    </xf>
    <xf numFmtId="165" fontId="0" fillId="0" borderId="37" xfId="0" applyFill="1" applyBorder="1" applyAlignment="1">
      <alignment horizontal="center" vertical="center"/>
    </xf>
    <xf numFmtId="165" fontId="4" fillId="0" borderId="0" xfId="0" applyFont="1" applyFill="1" applyBorder="1"/>
    <xf numFmtId="165" fontId="0" fillId="0" borderId="0" xfId="0" applyFill="1" applyAlignment="1">
      <alignment horizontal="center" vertical="center"/>
    </xf>
    <xf numFmtId="166" fontId="10" fillId="2" borderId="5" xfId="2" applyNumberFormat="1" applyFont="1" applyFill="1" applyBorder="1" applyAlignment="1">
      <alignment horizontal="center" vertical="center"/>
    </xf>
    <xf numFmtId="166" fontId="10" fillId="2" borderId="5" xfId="5" applyNumberFormat="1" applyFont="1" applyFill="1" applyBorder="1" applyAlignment="1">
      <alignment horizontal="center" vertical="center"/>
    </xf>
    <xf numFmtId="169" fontId="10" fillId="2" borderId="22" xfId="4" applyNumberFormat="1" applyFont="1" applyFill="1" applyBorder="1" applyAlignment="1">
      <alignment horizontal="right" vertical="center"/>
    </xf>
    <xf numFmtId="165" fontId="11" fillId="2" borderId="22" xfId="1" applyFont="1" applyFill="1" applyBorder="1" applyAlignment="1">
      <alignment horizontal="right" vertical="center" wrapText="1"/>
    </xf>
    <xf numFmtId="49" fontId="11" fillId="2" borderId="1" xfId="5" applyNumberFormat="1" applyFont="1" applyFill="1" applyBorder="1" applyAlignment="1">
      <alignment horizontal="center" vertical="center" wrapText="1"/>
    </xf>
    <xf numFmtId="4" fontId="10" fillId="0" borderId="1" xfId="2" applyNumberFormat="1" applyFont="1" applyFill="1" applyBorder="1" applyAlignment="1">
      <alignment horizontal="center" vertical="center"/>
    </xf>
    <xf numFmtId="166" fontId="10" fillId="0" borderId="1" xfId="6" applyNumberFormat="1" applyFont="1" applyFill="1" applyBorder="1" applyAlignment="1">
      <alignment horizontal="center" vertical="center"/>
    </xf>
    <xf numFmtId="4" fontId="10" fillId="2" borderId="1" xfId="2" applyNumberFormat="1" applyFont="1" applyFill="1" applyBorder="1" applyAlignment="1">
      <alignment horizontal="center" vertical="center"/>
    </xf>
    <xf numFmtId="175" fontId="10" fillId="2" borderId="4" xfId="515" applyNumberFormat="1" applyFont="1" applyFill="1" applyBorder="1" applyAlignment="1">
      <alignment horizontal="center" vertical="center"/>
    </xf>
    <xf numFmtId="4" fontId="10" fillId="2" borderId="5" xfId="2" applyNumberFormat="1" applyFont="1" applyFill="1" applyBorder="1" applyAlignment="1">
      <alignment horizontal="center" vertical="center"/>
    </xf>
    <xf numFmtId="166" fontId="10" fillId="2" borderId="6" xfId="5" applyNumberFormat="1" applyFont="1" applyFill="1" applyBorder="1" applyAlignment="1">
      <alignment horizontal="center" vertical="center"/>
    </xf>
    <xf numFmtId="1" fontId="0" fillId="2" borderId="1" xfId="0" applyNumberFormat="1" applyFont="1" applyFill="1" applyBorder="1" applyAlignment="1">
      <alignment horizontal="center" vertical="center" wrapText="1"/>
    </xf>
    <xf numFmtId="43" fontId="0" fillId="2" borderId="0" xfId="515" applyFont="1" applyFill="1"/>
    <xf numFmtId="0" fontId="4" fillId="2" borderId="25" xfId="526" applyFont="1" applyFill="1" applyBorder="1" applyAlignment="1">
      <alignment vertical="center"/>
    </xf>
    <xf numFmtId="0" fontId="4" fillId="2" borderId="27" xfId="526" applyFont="1" applyFill="1" applyBorder="1" applyAlignment="1">
      <alignment vertical="center"/>
    </xf>
    <xf numFmtId="0" fontId="4" fillId="2" borderId="53" xfId="526" applyFont="1" applyFill="1" applyBorder="1"/>
    <xf numFmtId="0" fontId="4" fillId="2" borderId="57" xfId="526" applyFont="1" applyFill="1" applyBorder="1"/>
    <xf numFmtId="165" fontId="33" fillId="0" borderId="0" xfId="0" applyFont="1" applyFill="1" applyBorder="1"/>
    <xf numFmtId="49" fontId="4" fillId="0" borderId="0" xfId="0" applyNumberFormat="1" applyFont="1" applyFill="1" applyAlignment="1">
      <alignment horizontal="center"/>
    </xf>
    <xf numFmtId="14" fontId="0" fillId="2" borderId="69" xfId="0" applyNumberFormat="1" applyFill="1" applyBorder="1" applyAlignment="1">
      <alignment horizontal="center" vertical="center"/>
    </xf>
    <xf numFmtId="165" fontId="0" fillId="0" borderId="0" xfId="0" applyFill="1" applyBorder="1"/>
    <xf numFmtId="165" fontId="0" fillId="0" borderId="1" xfId="0" applyFont="1" applyFill="1" applyBorder="1" applyAlignment="1">
      <alignment horizontal="center" vertical="center" wrapText="1"/>
    </xf>
    <xf numFmtId="165" fontId="0" fillId="0" borderId="1" xfId="0" applyFill="1" applyBorder="1" applyAlignment="1">
      <alignment horizontal="center" vertical="center" wrapText="1"/>
    </xf>
    <xf numFmtId="165" fontId="2" fillId="2" borderId="1" xfId="0" applyFont="1" applyFill="1" applyBorder="1" applyAlignment="1">
      <alignment horizontal="center" vertical="center"/>
    </xf>
    <xf numFmtId="165" fontId="32" fillId="2" borderId="31" xfId="0" applyFont="1" applyFill="1" applyBorder="1" applyAlignment="1">
      <alignment horizontal="right" vertical="center" indent="3"/>
    </xf>
    <xf numFmtId="165" fontId="32" fillId="2" borderId="32" xfId="0" applyFont="1" applyFill="1" applyBorder="1" applyAlignment="1">
      <alignment horizontal="right" vertical="center" indent="3"/>
    </xf>
    <xf numFmtId="165" fontId="4" fillId="0" borderId="1" xfId="0" applyFont="1" applyFill="1" applyBorder="1" applyAlignment="1">
      <alignment horizontal="center" vertical="center"/>
    </xf>
    <xf numFmtId="165" fontId="4" fillId="0" borderId="1" xfId="0" applyFont="1" applyFill="1" applyBorder="1" applyAlignment="1">
      <alignment horizontal="center" vertical="center" wrapText="1"/>
    </xf>
    <xf numFmtId="165" fontId="4" fillId="0" borderId="5" xfId="0" applyFont="1" applyFill="1" applyBorder="1" applyAlignment="1">
      <alignment horizontal="center" vertical="center" wrapText="1"/>
    </xf>
    <xf numFmtId="165" fontId="4" fillId="0" borderId="69" xfId="0" applyFont="1" applyFill="1" applyBorder="1" applyAlignment="1">
      <alignment horizontal="center" vertical="center" wrapText="1"/>
    </xf>
    <xf numFmtId="165" fontId="4" fillId="0" borderId="11" xfId="0" applyFont="1" applyFill="1" applyBorder="1" applyAlignment="1">
      <alignment horizontal="center" vertical="center" wrapText="1"/>
    </xf>
    <xf numFmtId="165" fontId="4" fillId="0" borderId="5" xfId="0" applyFont="1" applyFill="1" applyBorder="1" applyAlignment="1">
      <alignment horizontal="center" vertical="center"/>
    </xf>
    <xf numFmtId="14" fontId="0" fillId="2" borderId="0" xfId="0" applyNumberFormat="1" applyFill="1" applyBorder="1" applyAlignment="1">
      <alignment horizontal="center" vertical="center"/>
    </xf>
    <xf numFmtId="14" fontId="0" fillId="0" borderId="7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14" fontId="0" fillId="0" borderId="8" xfId="0" applyNumberFormat="1" applyFill="1" applyBorder="1" applyAlignment="1">
      <alignment horizontal="center" vertical="center"/>
    </xf>
    <xf numFmtId="175" fontId="0" fillId="0" borderId="8" xfId="515" applyNumberFormat="1" applyFont="1" applyFill="1" applyBorder="1" applyAlignment="1">
      <alignment horizontal="center" vertical="center"/>
    </xf>
    <xf numFmtId="165" fontId="0" fillId="0" borderId="9" xfId="0" applyFill="1" applyBorder="1" applyAlignment="1">
      <alignment horizontal="center" vertical="center"/>
    </xf>
    <xf numFmtId="165" fontId="0" fillId="0" borderId="12" xfId="0" applyFill="1" applyBorder="1" applyAlignment="1">
      <alignment horizontal="center" vertical="center" wrapText="1"/>
    </xf>
    <xf numFmtId="165" fontId="4" fillId="0" borderId="11" xfId="0" applyFont="1" applyFill="1" applyBorder="1" applyAlignment="1">
      <alignment horizontal="center" vertical="center"/>
    </xf>
    <xf numFmtId="165" fontId="0" fillId="0" borderId="3" xfId="0" applyFill="1" applyBorder="1"/>
    <xf numFmtId="49" fontId="4" fillId="0" borderId="2" xfId="0" applyNumberFormat="1" applyFont="1" applyBorder="1" applyAlignment="1">
      <alignment horizontal="center" vertical="center"/>
    </xf>
    <xf numFmtId="165" fontId="4" fillId="0" borderId="1" xfId="0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165" fontId="4" fillId="0" borderId="0" xfId="0" applyFont="1" applyFill="1"/>
    <xf numFmtId="165" fontId="0" fillId="0" borderId="8" xfId="0" applyFont="1" applyFill="1" applyBorder="1" applyAlignment="1">
      <alignment horizontal="center" vertical="center" wrapText="1"/>
    </xf>
    <xf numFmtId="1" fontId="4" fillId="2" borderId="21" xfId="0" applyNumberFormat="1" applyFont="1" applyFill="1" applyBorder="1" applyAlignment="1">
      <alignment horizontal="center" vertical="center"/>
    </xf>
    <xf numFmtId="165" fontId="4" fillId="2" borderId="24" xfId="0" applyFont="1" applyFill="1" applyBorder="1"/>
    <xf numFmtId="2" fontId="4" fillId="0" borderId="1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165" fontId="41" fillId="0" borderId="1" xfId="0" applyFont="1" applyFill="1" applyBorder="1" applyAlignment="1">
      <alignment horizontal="center" vertical="center"/>
    </xf>
    <xf numFmtId="174" fontId="41" fillId="0" borderId="1" xfId="0" applyNumberFormat="1" applyFont="1" applyFill="1" applyBorder="1" applyAlignment="1">
      <alignment horizontal="center" vertical="center"/>
    </xf>
    <xf numFmtId="4" fontId="41" fillId="0" borderId="1" xfId="0" applyNumberFormat="1" applyFont="1" applyFill="1" applyBorder="1" applyAlignment="1">
      <alignment horizontal="center" vertical="center"/>
    </xf>
    <xf numFmtId="174" fontId="4" fillId="0" borderId="5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165" fontId="4" fillId="0" borderId="22" xfId="0" applyFont="1" applyFill="1" applyBorder="1" applyAlignment="1">
      <alignment horizontal="center" vertical="center"/>
    </xf>
    <xf numFmtId="2" fontId="4" fillId="0" borderId="22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49" fontId="2" fillId="2" borderId="29" xfId="0" applyNumberFormat="1" applyFont="1" applyFill="1" applyBorder="1" applyAlignment="1">
      <alignment horizontal="center" vertical="center"/>
    </xf>
    <xf numFmtId="49" fontId="2" fillId="2" borderId="52" xfId="0" applyNumberFormat="1" applyFont="1" applyFill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66" fontId="10" fillId="0" borderId="5" xfId="5" applyNumberFormat="1" applyFont="1" applyFill="1" applyBorder="1" applyAlignment="1">
      <alignment horizontal="center" vertical="center"/>
    </xf>
    <xf numFmtId="165" fontId="4" fillId="0" borderId="8" xfId="0" applyFont="1" applyFill="1" applyBorder="1" applyAlignment="1">
      <alignment horizontal="center" vertical="center" wrapText="1"/>
    </xf>
    <xf numFmtId="165" fontId="4" fillId="2" borderId="8" xfId="0" applyFont="1" applyFill="1" applyBorder="1" applyAlignment="1">
      <alignment horizontal="center" vertical="center"/>
    </xf>
    <xf numFmtId="14" fontId="4" fillId="2" borderId="8" xfId="0" applyNumberFormat="1" applyFont="1" applyFill="1" applyBorder="1" applyAlignment="1">
      <alignment horizontal="center" vertical="center"/>
    </xf>
    <xf numFmtId="165" fontId="4" fillId="2" borderId="8" xfId="0" applyFont="1" applyFill="1" applyBorder="1" applyAlignment="1">
      <alignment horizontal="center" vertical="center" wrapText="1"/>
    </xf>
    <xf numFmtId="3" fontId="4" fillId="2" borderId="8" xfId="0" applyNumberFormat="1" applyFont="1" applyFill="1" applyBorder="1" applyAlignment="1">
      <alignment horizontal="center" vertical="center" wrapText="1"/>
    </xf>
    <xf numFmtId="165" fontId="0" fillId="0" borderId="0" xfId="0" applyFill="1" applyAlignment="1">
      <alignment vertical="center"/>
    </xf>
    <xf numFmtId="1" fontId="0" fillId="0" borderId="10" xfId="0" applyNumberFormat="1" applyFill="1" applyBorder="1" applyAlignment="1">
      <alignment horizontal="center" vertical="center"/>
    </xf>
    <xf numFmtId="165" fontId="4" fillId="0" borderId="9" xfId="0" applyFon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65" fontId="4" fillId="0" borderId="3" xfId="0" applyFont="1" applyFill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 wrapText="1"/>
    </xf>
    <xf numFmtId="1" fontId="39" fillId="0" borderId="7" xfId="0" applyNumberFormat="1" applyFont="1" applyBorder="1" applyAlignment="1">
      <alignment horizontal="center" vertical="center"/>
    </xf>
    <xf numFmtId="165" fontId="39" fillId="0" borderId="8" xfId="0" applyFont="1" applyBorder="1" applyAlignment="1">
      <alignment horizontal="center" vertical="center"/>
    </xf>
    <xf numFmtId="165" fontId="39" fillId="0" borderId="8" xfId="0" applyFont="1" applyBorder="1" applyAlignment="1">
      <alignment horizontal="center" vertical="center" wrapText="1"/>
    </xf>
    <xf numFmtId="3" fontId="39" fillId="0" borderId="8" xfId="0" applyNumberFormat="1" applyFont="1" applyBorder="1" applyAlignment="1">
      <alignment horizontal="center" vertical="center" wrapText="1"/>
    </xf>
    <xf numFmtId="165" fontId="39" fillId="0" borderId="8" xfId="0" quotePrefix="1" applyFont="1" applyBorder="1" applyAlignment="1">
      <alignment horizontal="center" vertical="center"/>
    </xf>
    <xf numFmtId="165" fontId="40" fillId="0" borderId="8" xfId="0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165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165" fontId="0" fillId="0" borderId="1" xfId="0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 wrapText="1"/>
    </xf>
    <xf numFmtId="49" fontId="39" fillId="0" borderId="7" xfId="0" applyNumberFormat="1" applyFont="1" applyBorder="1" applyAlignment="1">
      <alignment horizontal="center" vertical="center"/>
    </xf>
    <xf numFmtId="178" fontId="2" fillId="2" borderId="0" xfId="0" applyNumberFormat="1" applyFont="1" applyFill="1" applyBorder="1" applyAlignment="1">
      <alignment horizontal="center" vertical="center"/>
    </xf>
    <xf numFmtId="44" fontId="2" fillId="2" borderId="28" xfId="570" applyFont="1" applyFill="1" applyBorder="1" applyAlignment="1"/>
    <xf numFmtId="44" fontId="2" fillId="2" borderId="0" xfId="570" applyFont="1" applyFill="1" applyBorder="1" applyAlignment="1"/>
    <xf numFmtId="165" fontId="11" fillId="2" borderId="2" xfId="1" applyFont="1" applyFill="1" applyBorder="1" applyAlignment="1">
      <alignment horizontal="right" vertical="center"/>
    </xf>
    <xf numFmtId="165" fontId="11" fillId="2" borderId="1" xfId="1" applyFont="1" applyFill="1" applyBorder="1" applyAlignment="1">
      <alignment horizontal="right" vertical="center"/>
    </xf>
    <xf numFmtId="167" fontId="10" fillId="2" borderId="1" xfId="6" applyFont="1" applyFill="1" applyBorder="1" applyAlignment="1">
      <alignment horizontal="center" vertical="center"/>
    </xf>
    <xf numFmtId="49" fontId="11" fillId="2" borderId="1" xfId="5" applyNumberFormat="1" applyFont="1" applyFill="1" applyBorder="1" applyAlignment="1">
      <alignment horizontal="right" vertical="center"/>
    </xf>
    <xf numFmtId="166" fontId="11" fillId="2" borderId="1" xfId="5" applyNumberFormat="1" applyFont="1" applyFill="1" applyBorder="1" applyAlignment="1">
      <alignment horizontal="right" vertical="center" wrapText="1"/>
    </xf>
    <xf numFmtId="165" fontId="10" fillId="2" borderId="1" xfId="1" applyFont="1" applyFill="1" applyBorder="1" applyAlignment="1">
      <alignment horizontal="center" vertical="center"/>
    </xf>
    <xf numFmtId="165" fontId="10" fillId="2" borderId="3" xfId="1" applyFont="1" applyFill="1" applyBorder="1" applyAlignment="1">
      <alignment horizontal="center" vertical="center"/>
    </xf>
    <xf numFmtId="165" fontId="6" fillId="0" borderId="1" xfId="0" applyFont="1" applyFill="1" applyBorder="1" applyAlignment="1">
      <alignment horizontal="center" vertical="center"/>
    </xf>
    <xf numFmtId="165" fontId="6" fillId="0" borderId="3" xfId="0" applyFont="1" applyFill="1" applyBorder="1" applyAlignment="1">
      <alignment horizontal="center" vertical="center"/>
    </xf>
    <xf numFmtId="165" fontId="11" fillId="2" borderId="2" xfId="1" applyFont="1" applyFill="1" applyBorder="1" applyAlignment="1">
      <alignment horizontal="right" vertical="center" wrapText="1"/>
    </xf>
    <xf numFmtId="165" fontId="11" fillId="2" borderId="1" xfId="1" applyFont="1" applyFill="1" applyBorder="1" applyAlignment="1">
      <alignment horizontal="right" vertical="center" wrapText="1"/>
    </xf>
    <xf numFmtId="165" fontId="11" fillId="2" borderId="21" xfId="1" applyFont="1" applyFill="1" applyBorder="1" applyAlignment="1">
      <alignment horizontal="right" vertical="center" wrapText="1"/>
    </xf>
    <xf numFmtId="165" fontId="11" fillId="2" borderId="22" xfId="1" applyFont="1" applyFill="1" applyBorder="1" applyAlignment="1">
      <alignment horizontal="right" vertical="center" wrapText="1"/>
    </xf>
    <xf numFmtId="169" fontId="10" fillId="0" borderId="1" xfId="4" applyNumberFormat="1" applyFont="1" applyFill="1" applyBorder="1" applyAlignment="1">
      <alignment horizontal="right" vertical="center"/>
    </xf>
    <xf numFmtId="169" fontId="10" fillId="0" borderId="22" xfId="4" applyNumberFormat="1" applyFont="1" applyFill="1" applyBorder="1" applyAlignment="1">
      <alignment horizontal="right" vertical="center"/>
    </xf>
    <xf numFmtId="165" fontId="11" fillId="2" borderId="1" xfId="1" applyFont="1" applyFill="1" applyBorder="1" applyAlignment="1">
      <alignment horizontal="center" vertical="center" wrapText="1"/>
    </xf>
    <xf numFmtId="165" fontId="11" fillId="2" borderId="22" xfId="1" applyFont="1" applyFill="1" applyBorder="1" applyAlignment="1">
      <alignment horizontal="center" vertical="center" wrapText="1"/>
    </xf>
    <xf numFmtId="165" fontId="8" fillId="2" borderId="10" xfId="1" applyFont="1" applyFill="1" applyBorder="1" applyAlignment="1">
      <alignment horizontal="center" vertical="center"/>
    </xf>
    <xf numFmtId="165" fontId="8" fillId="2" borderId="11" xfId="1" applyFont="1" applyFill="1" applyBorder="1" applyAlignment="1">
      <alignment horizontal="center" vertical="center"/>
    </xf>
    <xf numFmtId="165" fontId="8" fillId="2" borderId="12" xfId="1" applyFont="1" applyFill="1" applyBorder="1" applyAlignment="1">
      <alignment horizontal="center" vertical="center"/>
    </xf>
    <xf numFmtId="165" fontId="8" fillId="2" borderId="2" xfId="1" applyFont="1" applyFill="1" applyBorder="1" applyAlignment="1">
      <alignment horizontal="center" vertical="center"/>
    </xf>
    <xf numFmtId="165" fontId="8" fillId="2" borderId="1" xfId="1" applyFont="1" applyFill="1" applyBorder="1" applyAlignment="1">
      <alignment horizontal="center" vertical="center"/>
    </xf>
    <xf numFmtId="165" fontId="8" fillId="2" borderId="3" xfId="1" applyFont="1" applyFill="1" applyBorder="1" applyAlignment="1">
      <alignment horizontal="center" vertical="center"/>
    </xf>
    <xf numFmtId="165" fontId="11" fillId="2" borderId="2" xfId="1" applyFont="1" applyFill="1" applyBorder="1" applyAlignment="1">
      <alignment horizontal="left" vertical="center" wrapText="1"/>
    </xf>
    <xf numFmtId="165" fontId="11" fillId="2" borderId="1" xfId="1" applyFont="1" applyFill="1" applyBorder="1" applyAlignment="1">
      <alignment horizontal="left" vertical="center" wrapText="1"/>
    </xf>
    <xf numFmtId="165" fontId="11" fillId="0" borderId="1" xfId="1" applyFont="1" applyFill="1" applyBorder="1" applyAlignment="1">
      <alignment horizontal="left" vertical="center" wrapText="1"/>
    </xf>
    <xf numFmtId="165" fontId="11" fillId="0" borderId="3" xfId="1" applyFont="1" applyFill="1" applyBorder="1" applyAlignment="1">
      <alignment horizontal="left" vertical="center" wrapText="1"/>
    </xf>
    <xf numFmtId="10" fontId="10" fillId="2" borderId="1" xfId="7" applyNumberFormat="1" applyFont="1" applyFill="1" applyBorder="1" applyAlignment="1">
      <alignment horizontal="center" vertical="center"/>
    </xf>
    <xf numFmtId="10" fontId="10" fillId="2" borderId="3" xfId="7" applyNumberFormat="1" applyFont="1" applyFill="1" applyBorder="1" applyAlignment="1">
      <alignment horizontal="center" vertical="center"/>
    </xf>
    <xf numFmtId="49" fontId="11" fillId="2" borderId="22" xfId="5" applyNumberFormat="1" applyFont="1" applyFill="1" applyBorder="1" applyAlignment="1">
      <alignment horizontal="right" vertical="center"/>
    </xf>
    <xf numFmtId="10" fontId="10" fillId="2" borderId="22" xfId="7" applyNumberFormat="1" applyFont="1" applyFill="1" applyBorder="1" applyAlignment="1">
      <alignment horizontal="center" vertical="center"/>
    </xf>
    <xf numFmtId="10" fontId="10" fillId="2" borderId="24" xfId="7" applyNumberFormat="1" applyFont="1" applyFill="1" applyBorder="1" applyAlignment="1">
      <alignment horizontal="center" vertical="center"/>
    </xf>
    <xf numFmtId="167" fontId="10" fillId="2" borderId="19" xfId="6" applyFont="1" applyFill="1" applyBorder="1" applyAlignment="1">
      <alignment horizontal="center" vertical="center"/>
    </xf>
    <xf numFmtId="167" fontId="10" fillId="2" borderId="38" xfId="6" applyFont="1" applyFill="1" applyBorder="1" applyAlignment="1">
      <alignment horizontal="center" vertical="center"/>
    </xf>
    <xf numFmtId="49" fontId="11" fillId="2" borderId="1" xfId="5" applyNumberFormat="1" applyFont="1" applyFill="1" applyBorder="1" applyAlignment="1">
      <alignment horizontal="right" vertical="center" wrapText="1"/>
    </xf>
    <xf numFmtId="167" fontId="10" fillId="2" borderId="1" xfId="4" applyNumberFormat="1" applyFont="1" applyFill="1" applyBorder="1" applyAlignment="1">
      <alignment horizontal="right" vertical="center"/>
    </xf>
    <xf numFmtId="169" fontId="10" fillId="2" borderId="1" xfId="4" applyNumberFormat="1" applyFont="1" applyFill="1" applyBorder="1" applyAlignment="1">
      <alignment horizontal="right" vertical="center"/>
    </xf>
    <xf numFmtId="165" fontId="11" fillId="2" borderId="10" xfId="1" applyFont="1" applyFill="1" applyBorder="1" applyAlignment="1">
      <alignment horizontal="center" vertical="center"/>
    </xf>
    <xf numFmtId="165" fontId="11" fillId="2" borderId="2" xfId="1" applyFont="1" applyFill="1" applyBorder="1" applyAlignment="1">
      <alignment horizontal="center" vertical="center"/>
    </xf>
    <xf numFmtId="165" fontId="11" fillId="2" borderId="11" xfId="1" applyFont="1" applyFill="1" applyBorder="1" applyAlignment="1">
      <alignment horizontal="center" vertical="center"/>
    </xf>
    <xf numFmtId="165" fontId="11" fillId="2" borderId="1" xfId="1" applyFont="1" applyFill="1" applyBorder="1" applyAlignment="1">
      <alignment horizontal="center" vertical="center"/>
    </xf>
    <xf numFmtId="166" fontId="11" fillId="2" borderId="11" xfId="5" applyNumberFormat="1" applyFont="1" applyFill="1" applyBorder="1" applyAlignment="1">
      <alignment horizontal="center" vertical="center" wrapText="1"/>
    </xf>
    <xf numFmtId="165" fontId="10" fillId="2" borderId="12" xfId="1" applyFont="1" applyFill="1" applyBorder="1" applyAlignment="1">
      <alignment vertical="center"/>
    </xf>
    <xf numFmtId="166" fontId="11" fillId="2" borderId="1" xfId="5" applyNumberFormat="1" applyFont="1" applyFill="1" applyBorder="1" applyAlignment="1">
      <alignment horizontal="center" vertical="center"/>
    </xf>
    <xf numFmtId="2" fontId="11" fillId="2" borderId="1" xfId="1" applyNumberFormat="1" applyFont="1" applyFill="1" applyBorder="1" applyAlignment="1">
      <alignment horizontal="center" vertical="center"/>
    </xf>
    <xf numFmtId="167" fontId="11" fillId="2" borderId="1" xfId="1" applyNumberFormat="1" applyFont="1" applyFill="1" applyBorder="1" applyAlignment="1">
      <alignment horizontal="center" vertical="center"/>
    </xf>
    <xf numFmtId="165" fontId="11" fillId="2" borderId="3" xfId="1" applyFont="1" applyFill="1" applyBorder="1" applyAlignment="1">
      <alignment horizontal="center" vertical="center"/>
    </xf>
    <xf numFmtId="165" fontId="10" fillId="0" borderId="1" xfId="1" applyFont="1" applyFill="1" applyBorder="1" applyAlignment="1">
      <alignment horizontal="left" vertical="center"/>
    </xf>
    <xf numFmtId="165" fontId="10" fillId="0" borderId="1" xfId="1" applyFont="1" applyFill="1" applyBorder="1" applyAlignment="1">
      <alignment horizontal="left" vertical="center" wrapText="1"/>
    </xf>
    <xf numFmtId="165" fontId="10" fillId="2" borderId="1" xfId="1" applyFont="1" applyFill="1" applyBorder="1" applyAlignment="1">
      <alignment horizontal="left" vertical="center"/>
    </xf>
    <xf numFmtId="165" fontId="10" fillId="2" borderId="1" xfId="2" applyFont="1" applyFill="1" applyBorder="1" applyAlignment="1">
      <alignment vertical="center"/>
    </xf>
    <xf numFmtId="165" fontId="11" fillId="2" borderId="5" xfId="1" applyFont="1" applyFill="1" applyBorder="1" applyAlignment="1">
      <alignment horizontal="center" vertical="center"/>
    </xf>
    <xf numFmtId="165" fontId="11" fillId="2" borderId="6" xfId="1" applyFont="1" applyFill="1" applyBorder="1" applyAlignment="1">
      <alignment horizontal="center" vertical="center"/>
    </xf>
    <xf numFmtId="166" fontId="11" fillId="2" borderId="16" xfId="5" applyNumberFormat="1" applyFont="1" applyFill="1" applyBorder="1" applyAlignment="1">
      <alignment horizontal="right" vertical="center"/>
    </xf>
    <xf numFmtId="166" fontId="11" fillId="2" borderId="17" xfId="5" applyNumberFormat="1" applyFont="1" applyFill="1" applyBorder="1" applyAlignment="1">
      <alignment horizontal="right" vertical="center"/>
    </xf>
    <xf numFmtId="166" fontId="10" fillId="2" borderId="10" xfId="5" applyNumberFormat="1" applyFont="1" applyFill="1" applyBorder="1" applyAlignment="1">
      <alignment horizontal="left" vertical="center"/>
    </xf>
    <xf numFmtId="166" fontId="10" fillId="2" borderId="11" xfId="5" applyNumberFormat="1" applyFont="1" applyFill="1" applyBorder="1" applyAlignment="1">
      <alignment horizontal="left" vertical="center"/>
    </xf>
    <xf numFmtId="166" fontId="10" fillId="2" borderId="12" xfId="5" applyNumberFormat="1" applyFont="1" applyFill="1" applyBorder="1" applyAlignment="1">
      <alignment horizontal="left" vertical="center"/>
    </xf>
    <xf numFmtId="166" fontId="11" fillId="2" borderId="3" xfId="5" applyNumberFormat="1" applyFont="1" applyFill="1" applyBorder="1" applyAlignment="1">
      <alignment horizontal="center" vertical="center"/>
    </xf>
    <xf numFmtId="165" fontId="11" fillId="2" borderId="59" xfId="1" applyFont="1" applyFill="1" applyBorder="1" applyAlignment="1">
      <alignment horizontal="center" vertical="center"/>
    </xf>
    <xf numFmtId="165" fontId="11" fillId="2" borderId="39" xfId="1" applyFont="1" applyFill="1" applyBorder="1" applyAlignment="1">
      <alignment horizontal="center" vertical="center"/>
    </xf>
    <xf numFmtId="165" fontId="11" fillId="2" borderId="38" xfId="1" applyFont="1" applyFill="1" applyBorder="1" applyAlignment="1">
      <alignment horizontal="center" vertical="center"/>
    </xf>
    <xf numFmtId="165" fontId="11" fillId="2" borderId="55" xfId="1" applyFont="1" applyFill="1" applyBorder="1" applyAlignment="1">
      <alignment horizontal="center" vertical="center"/>
    </xf>
    <xf numFmtId="165" fontId="11" fillId="2" borderId="60" xfId="1" applyFont="1" applyFill="1" applyBorder="1" applyAlignment="1">
      <alignment horizontal="center" vertical="center"/>
    </xf>
    <xf numFmtId="165" fontId="11" fillId="2" borderId="51" xfId="1" applyFont="1" applyFill="1" applyBorder="1" applyAlignment="1">
      <alignment horizontal="center" vertical="center"/>
    </xf>
    <xf numFmtId="165" fontId="10" fillId="0" borderId="1" xfId="2" applyFont="1" applyFill="1" applyBorder="1" applyAlignment="1">
      <alignment vertical="center"/>
    </xf>
    <xf numFmtId="165" fontId="10" fillId="0" borderId="5" xfId="2" applyFont="1" applyFill="1" applyBorder="1" applyAlignment="1">
      <alignment vertical="center"/>
    </xf>
    <xf numFmtId="165" fontId="35" fillId="2" borderId="25" xfId="0" applyFont="1" applyFill="1" applyBorder="1" applyAlignment="1">
      <alignment horizontal="center" vertical="center"/>
    </xf>
    <xf numFmtId="165" fontId="35" fillId="2" borderId="26" xfId="0" applyFont="1" applyFill="1" applyBorder="1" applyAlignment="1">
      <alignment horizontal="center" vertical="center"/>
    </xf>
    <xf numFmtId="165" fontId="35" fillId="2" borderId="27" xfId="0" applyFont="1" applyFill="1" applyBorder="1" applyAlignment="1">
      <alignment horizontal="center" vertical="center"/>
    </xf>
    <xf numFmtId="165" fontId="32" fillId="2" borderId="31" xfId="0" applyFont="1" applyFill="1" applyBorder="1" applyAlignment="1">
      <alignment horizontal="right" vertical="center" indent="1"/>
    </xf>
    <xf numFmtId="165" fontId="32" fillId="2" borderId="32" xfId="0" applyFont="1" applyFill="1" applyBorder="1" applyAlignment="1">
      <alignment horizontal="right" vertical="center" indent="1"/>
    </xf>
    <xf numFmtId="165" fontId="32" fillId="2" borderId="10" xfId="0" applyFont="1" applyFill="1" applyBorder="1" applyAlignment="1">
      <alignment horizontal="center" vertical="center"/>
    </xf>
    <xf numFmtId="165" fontId="32" fillId="2" borderId="11" xfId="0" applyFont="1" applyFill="1" applyBorder="1" applyAlignment="1">
      <alignment horizontal="center" vertical="center"/>
    </xf>
    <xf numFmtId="165" fontId="32" fillId="2" borderId="12" xfId="0" applyFont="1" applyFill="1" applyBorder="1" applyAlignment="1">
      <alignment horizontal="center" vertical="center"/>
    </xf>
    <xf numFmtId="165" fontId="32" fillId="2" borderId="2" xfId="0" applyFont="1" applyFill="1" applyBorder="1" applyAlignment="1">
      <alignment horizontal="center" vertical="center"/>
    </xf>
    <xf numFmtId="165" fontId="32" fillId="2" borderId="1" xfId="0" applyFont="1" applyFill="1" applyBorder="1" applyAlignment="1">
      <alignment horizontal="center" vertical="center"/>
    </xf>
    <xf numFmtId="165" fontId="32" fillId="2" borderId="3" xfId="0" applyFont="1" applyFill="1" applyBorder="1" applyAlignment="1">
      <alignment horizontal="center" vertical="center"/>
    </xf>
    <xf numFmtId="165" fontId="32" fillId="2" borderId="4" xfId="0" applyFont="1" applyFill="1" applyBorder="1" applyAlignment="1">
      <alignment horizontal="center" vertical="center"/>
    </xf>
    <xf numFmtId="165" fontId="32" fillId="2" borderId="5" xfId="0" applyFont="1" applyFill="1" applyBorder="1" applyAlignment="1">
      <alignment horizontal="center" vertical="center"/>
    </xf>
    <xf numFmtId="165" fontId="32" fillId="2" borderId="6" xfId="0" applyFont="1" applyFill="1" applyBorder="1" applyAlignment="1">
      <alignment horizontal="center" vertical="center"/>
    </xf>
    <xf numFmtId="49" fontId="36" fillId="2" borderId="31" xfId="0" applyNumberFormat="1" applyFont="1" applyFill="1" applyBorder="1" applyAlignment="1">
      <alignment horizontal="center" vertical="center"/>
    </xf>
    <xf numFmtId="49" fontId="36" fillId="2" borderId="32" xfId="0" applyNumberFormat="1" applyFont="1" applyFill="1" applyBorder="1" applyAlignment="1">
      <alignment horizontal="center" vertical="center"/>
    </xf>
    <xf numFmtId="49" fontId="36" fillId="2" borderId="33" xfId="0" applyNumberFormat="1" applyFont="1" applyFill="1" applyBorder="1" applyAlignment="1">
      <alignment horizontal="center" vertical="center"/>
    </xf>
    <xf numFmtId="165" fontId="32" fillId="2" borderId="49" xfId="0" applyFont="1" applyFill="1" applyBorder="1" applyAlignment="1">
      <alignment horizontal="center" vertical="center"/>
    </xf>
    <xf numFmtId="165" fontId="32" fillId="2" borderId="64" xfId="0" applyFont="1" applyFill="1" applyBorder="1" applyAlignment="1">
      <alignment horizontal="center" vertical="center"/>
    </xf>
    <xf numFmtId="165" fontId="32" fillId="2" borderId="38" xfId="0" applyFont="1" applyFill="1" applyBorder="1" applyAlignment="1">
      <alignment horizontal="center" vertical="center"/>
    </xf>
    <xf numFmtId="165" fontId="32" fillId="2" borderId="19" xfId="0" applyFont="1" applyFill="1" applyBorder="1" applyAlignment="1">
      <alignment horizontal="center" vertical="center"/>
    </xf>
    <xf numFmtId="165" fontId="32" fillId="2" borderId="21" xfId="0" applyFont="1" applyFill="1" applyBorder="1" applyAlignment="1">
      <alignment horizontal="center" vertical="center"/>
    </xf>
    <xf numFmtId="165" fontId="32" fillId="2" borderId="50" xfId="0" applyFont="1" applyFill="1" applyBorder="1" applyAlignment="1">
      <alignment horizontal="center" vertical="center"/>
    </xf>
    <xf numFmtId="165" fontId="32" fillId="2" borderId="22" xfId="0" applyFont="1" applyFill="1" applyBorder="1" applyAlignment="1">
      <alignment horizontal="center" vertical="center"/>
    </xf>
    <xf numFmtId="165" fontId="32" fillId="2" borderId="23" xfId="0" applyFont="1" applyFill="1" applyBorder="1" applyAlignment="1">
      <alignment horizontal="center" vertical="center"/>
    </xf>
    <xf numFmtId="165" fontId="32" fillId="2" borderId="24" xfId="0" applyFont="1" applyFill="1" applyBorder="1" applyAlignment="1">
      <alignment horizontal="center" vertical="center"/>
    </xf>
    <xf numFmtId="49" fontId="31" fillId="2" borderId="34" xfId="0" applyNumberFormat="1" applyFont="1" applyFill="1" applyBorder="1" applyAlignment="1">
      <alignment horizontal="center" vertical="center"/>
    </xf>
    <xf numFmtId="49" fontId="31" fillId="2" borderId="36" xfId="0" applyNumberFormat="1" applyFont="1" applyFill="1" applyBorder="1" applyAlignment="1">
      <alignment horizontal="center" vertical="center"/>
    </xf>
    <xf numFmtId="49" fontId="31" fillId="2" borderId="62" xfId="0" applyNumberFormat="1" applyFont="1" applyFill="1" applyBorder="1" applyAlignment="1">
      <alignment horizontal="center" vertical="center"/>
    </xf>
    <xf numFmtId="49" fontId="31" fillId="2" borderId="35" xfId="0" applyNumberFormat="1" applyFont="1" applyFill="1" applyBorder="1" applyAlignment="1">
      <alignment horizontal="center" vertical="center"/>
    </xf>
    <xf numFmtId="49" fontId="31" fillId="2" borderId="63" xfId="0" applyNumberFormat="1" applyFont="1" applyFill="1" applyBorder="1" applyAlignment="1">
      <alignment horizontal="center" vertical="center"/>
    </xf>
    <xf numFmtId="165" fontId="0" fillId="2" borderId="31" xfId="0" applyFill="1" applyBorder="1" applyAlignment="1">
      <alignment horizontal="left" vertical="center"/>
    </xf>
    <xf numFmtId="165" fontId="0" fillId="2" borderId="32" xfId="0" applyFill="1" applyBorder="1" applyAlignment="1">
      <alignment horizontal="left" vertical="center"/>
    </xf>
    <xf numFmtId="165" fontId="32" fillId="2" borderId="51" xfId="0" applyFont="1" applyFill="1" applyBorder="1" applyAlignment="1">
      <alignment horizontal="center" vertical="center"/>
    </xf>
    <xf numFmtId="165" fontId="32" fillId="2" borderId="65" xfId="0" applyFont="1" applyFill="1" applyBorder="1" applyAlignment="1">
      <alignment horizontal="center" vertical="center"/>
    </xf>
    <xf numFmtId="49" fontId="31" fillId="2" borderId="25" xfId="0" applyNumberFormat="1" applyFont="1" applyFill="1" applyBorder="1" applyAlignment="1">
      <alignment horizontal="center" vertical="center"/>
    </xf>
    <xf numFmtId="49" fontId="31" fillId="2" borderId="26" xfId="0" applyNumberFormat="1" applyFont="1" applyFill="1" applyBorder="1" applyAlignment="1">
      <alignment horizontal="center" vertical="center"/>
    </xf>
    <xf numFmtId="49" fontId="31" fillId="2" borderId="27" xfId="0" applyNumberFormat="1" applyFont="1" applyFill="1" applyBorder="1" applyAlignment="1">
      <alignment horizontal="center" vertical="center"/>
    </xf>
    <xf numFmtId="165" fontId="2" fillId="2" borderId="10" xfId="0" applyFont="1" applyFill="1" applyBorder="1" applyAlignment="1">
      <alignment horizontal="center" vertical="center"/>
    </xf>
    <xf numFmtId="165" fontId="2" fillId="2" borderId="11" xfId="0" applyFont="1" applyFill="1" applyBorder="1" applyAlignment="1">
      <alignment horizontal="center" vertical="center"/>
    </xf>
    <xf numFmtId="165" fontId="2" fillId="2" borderId="12" xfId="0" applyFont="1" applyFill="1" applyBorder="1" applyAlignment="1">
      <alignment horizontal="center" vertical="center"/>
    </xf>
    <xf numFmtId="165" fontId="2" fillId="2" borderId="2" xfId="0" applyFont="1" applyFill="1" applyBorder="1" applyAlignment="1">
      <alignment horizontal="center" vertical="center"/>
    </xf>
    <xf numFmtId="165" fontId="2" fillId="2" borderId="1" xfId="0" applyFont="1" applyFill="1" applyBorder="1" applyAlignment="1">
      <alignment horizontal="center" vertical="center"/>
    </xf>
    <xf numFmtId="165" fontId="2" fillId="2" borderId="3" xfId="0" applyFont="1" applyFill="1" applyBorder="1" applyAlignment="1">
      <alignment horizontal="center" vertical="center"/>
    </xf>
    <xf numFmtId="49" fontId="2" fillId="2" borderId="25" xfId="0" applyNumberFormat="1" applyFont="1" applyFill="1" applyBorder="1" applyAlignment="1">
      <alignment horizontal="center" vertical="center"/>
    </xf>
    <xf numFmtId="49" fontId="2" fillId="2" borderId="26" xfId="0" applyNumberFormat="1" applyFont="1" applyFill="1" applyBorder="1" applyAlignment="1">
      <alignment horizontal="center" vertical="center"/>
    </xf>
    <xf numFmtId="49" fontId="2" fillId="2" borderId="27" xfId="0" applyNumberFormat="1" applyFont="1" applyFill="1" applyBorder="1" applyAlignment="1">
      <alignment horizontal="center" vertical="center"/>
    </xf>
    <xf numFmtId="165" fontId="37" fillId="2" borderId="10" xfId="0" applyFont="1" applyFill="1" applyBorder="1" applyAlignment="1">
      <alignment horizontal="center" vertical="center"/>
    </xf>
    <xf numFmtId="165" fontId="37" fillId="2" borderId="11" xfId="0" applyFont="1" applyFill="1" applyBorder="1" applyAlignment="1">
      <alignment horizontal="center" vertical="center"/>
    </xf>
    <xf numFmtId="165" fontId="37" fillId="2" borderId="12" xfId="0" applyFont="1" applyFill="1" applyBorder="1" applyAlignment="1">
      <alignment horizontal="center" vertical="center"/>
    </xf>
    <xf numFmtId="165" fontId="32" fillId="2" borderId="31" xfId="0" applyFont="1" applyFill="1" applyBorder="1" applyAlignment="1">
      <alignment horizontal="right" vertical="center" indent="5"/>
    </xf>
    <xf numFmtId="165" fontId="32" fillId="2" borderId="32" xfId="0" applyFont="1" applyFill="1" applyBorder="1" applyAlignment="1">
      <alignment horizontal="right" vertical="center" indent="5"/>
    </xf>
    <xf numFmtId="165" fontId="32" fillId="2" borderId="58" xfId="0" applyFont="1" applyFill="1" applyBorder="1" applyAlignment="1">
      <alignment horizontal="right" vertical="center" indent="5"/>
    </xf>
    <xf numFmtId="165" fontId="37" fillId="2" borderId="31" xfId="0" applyFont="1" applyFill="1" applyBorder="1" applyAlignment="1">
      <alignment horizontal="center" vertical="center"/>
    </xf>
    <xf numFmtId="165" fontId="37" fillId="2" borderId="32" xfId="0" applyFont="1" applyFill="1" applyBorder="1" applyAlignment="1">
      <alignment horizontal="center" vertical="center"/>
    </xf>
    <xf numFmtId="165" fontId="37" fillId="2" borderId="33" xfId="0" applyFont="1" applyFill="1" applyBorder="1" applyAlignment="1">
      <alignment horizontal="center" vertical="center"/>
    </xf>
    <xf numFmtId="49" fontId="31" fillId="2" borderId="31" xfId="0" applyNumberFormat="1" applyFont="1" applyFill="1" applyBorder="1" applyAlignment="1">
      <alignment horizontal="center" vertical="center"/>
    </xf>
    <xf numFmtId="49" fontId="31" fillId="2" borderId="32" xfId="0" applyNumberFormat="1" applyFont="1" applyFill="1" applyBorder="1" applyAlignment="1">
      <alignment horizontal="center" vertical="center"/>
    </xf>
    <xf numFmtId="49" fontId="31" fillId="2" borderId="33" xfId="0" applyNumberFormat="1" applyFont="1" applyFill="1" applyBorder="1" applyAlignment="1">
      <alignment horizontal="center" vertical="center"/>
    </xf>
    <xf numFmtId="165" fontId="31" fillId="2" borderId="31" xfId="0" applyFont="1" applyFill="1" applyBorder="1" applyAlignment="1">
      <alignment horizontal="right" vertical="center" indent="3"/>
    </xf>
    <xf numFmtId="165" fontId="31" fillId="2" borderId="32" xfId="0" applyFont="1" applyFill="1" applyBorder="1" applyAlignment="1">
      <alignment horizontal="right" vertical="center" indent="3"/>
    </xf>
    <xf numFmtId="165" fontId="31" fillId="2" borderId="33" xfId="0" applyFont="1" applyFill="1" applyBorder="1" applyAlignment="1">
      <alignment horizontal="right" vertical="center" indent="3"/>
    </xf>
    <xf numFmtId="165" fontId="31" fillId="2" borderId="10" xfId="0" applyFont="1" applyFill="1" applyBorder="1" applyAlignment="1">
      <alignment horizontal="center" vertical="center"/>
    </xf>
    <xf numFmtId="165" fontId="31" fillId="2" borderId="11" xfId="0" applyFont="1" applyFill="1" applyBorder="1" applyAlignment="1">
      <alignment horizontal="center" vertical="center"/>
    </xf>
    <xf numFmtId="165" fontId="31" fillId="2" borderId="12" xfId="0" applyFont="1" applyFill="1" applyBorder="1" applyAlignment="1">
      <alignment horizontal="center" vertical="center"/>
    </xf>
    <xf numFmtId="165" fontId="31" fillId="2" borderId="2" xfId="0" applyFont="1" applyFill="1" applyBorder="1" applyAlignment="1">
      <alignment horizontal="center" vertical="center"/>
    </xf>
    <xf numFmtId="165" fontId="31" fillId="2" borderId="1" xfId="0" applyFont="1" applyFill="1" applyBorder="1" applyAlignment="1">
      <alignment horizontal="center" vertical="center"/>
    </xf>
    <xf numFmtId="165" fontId="31" fillId="2" borderId="3" xfId="0" applyFont="1" applyFill="1" applyBorder="1" applyAlignment="1">
      <alignment horizontal="center" vertical="center"/>
    </xf>
    <xf numFmtId="165" fontId="31" fillId="2" borderId="4" xfId="0" applyFont="1" applyFill="1" applyBorder="1" applyAlignment="1">
      <alignment horizontal="center" vertical="center"/>
    </xf>
    <xf numFmtId="165" fontId="31" fillId="2" borderId="5" xfId="0" applyFont="1" applyFill="1" applyBorder="1" applyAlignment="1">
      <alignment horizontal="center" vertical="center"/>
    </xf>
    <xf numFmtId="165" fontId="31" fillId="2" borderId="6" xfId="0" applyFont="1" applyFill="1" applyBorder="1" applyAlignment="1">
      <alignment horizontal="center" vertical="center"/>
    </xf>
    <xf numFmtId="49" fontId="31" fillId="2" borderId="13" xfId="0" applyNumberFormat="1" applyFont="1" applyFill="1" applyBorder="1" applyAlignment="1">
      <alignment horizontal="center" vertical="center"/>
    </xf>
    <xf numFmtId="49" fontId="31" fillId="2" borderId="14" xfId="0" applyNumberFormat="1" applyFont="1" applyFill="1" applyBorder="1" applyAlignment="1">
      <alignment horizontal="center" vertical="center"/>
    </xf>
    <xf numFmtId="49" fontId="31" fillId="2" borderId="15" xfId="0" applyNumberFormat="1" applyFont="1" applyFill="1" applyBorder="1" applyAlignment="1">
      <alignment horizontal="center" vertical="center"/>
    </xf>
    <xf numFmtId="165" fontId="37" fillId="2" borderId="25" xfId="0" applyFont="1" applyFill="1" applyBorder="1" applyAlignment="1">
      <alignment horizontal="center" vertical="center"/>
    </xf>
    <xf numFmtId="165" fontId="37" fillId="2" borderId="26" xfId="0" applyFont="1" applyFill="1" applyBorder="1" applyAlignment="1">
      <alignment horizontal="center" vertical="center"/>
    </xf>
    <xf numFmtId="165" fontId="37" fillId="2" borderId="27" xfId="0" applyFont="1" applyFill="1" applyBorder="1" applyAlignment="1">
      <alignment horizontal="center" vertical="center"/>
    </xf>
    <xf numFmtId="165" fontId="1" fillId="2" borderId="25" xfId="0" applyFont="1" applyFill="1" applyBorder="1" applyAlignment="1">
      <alignment horizontal="center" vertical="center"/>
    </xf>
    <xf numFmtId="165" fontId="1" fillId="2" borderId="26" xfId="0" applyFont="1" applyFill="1" applyBorder="1" applyAlignment="1">
      <alignment horizontal="center" vertical="center"/>
    </xf>
    <xf numFmtId="165" fontId="1" fillId="2" borderId="27" xfId="0" applyFont="1" applyFill="1" applyBorder="1" applyAlignment="1">
      <alignment horizontal="center" vertical="center"/>
    </xf>
    <xf numFmtId="165" fontId="1" fillId="2" borderId="28" xfId="0" applyFont="1" applyFill="1" applyBorder="1" applyAlignment="1">
      <alignment horizontal="center" vertical="center"/>
    </xf>
    <xf numFmtId="165" fontId="1" fillId="2" borderId="0" xfId="0" applyFont="1" applyFill="1" applyBorder="1" applyAlignment="1">
      <alignment horizontal="center" vertical="center"/>
    </xf>
    <xf numFmtId="165" fontId="1" fillId="2" borderId="56" xfId="0" applyFont="1" applyFill="1" applyBorder="1" applyAlignment="1">
      <alignment horizontal="center" vertical="center"/>
    </xf>
    <xf numFmtId="165" fontId="1" fillId="2" borderId="53" xfId="0" applyFont="1" applyFill="1" applyBorder="1" applyAlignment="1">
      <alignment horizontal="center" vertical="center"/>
    </xf>
    <xf numFmtId="165" fontId="1" fillId="2" borderId="54" xfId="0" applyFont="1" applyFill="1" applyBorder="1" applyAlignment="1">
      <alignment horizontal="center" vertical="center"/>
    </xf>
    <xf numFmtId="165" fontId="1" fillId="2" borderId="57" xfId="0" applyFont="1" applyFill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center" vertical="center"/>
    </xf>
    <xf numFmtId="49" fontId="2" fillId="2" borderId="32" xfId="0" applyNumberFormat="1" applyFont="1" applyFill="1" applyBorder="1" applyAlignment="1">
      <alignment horizontal="center" vertical="center"/>
    </xf>
    <xf numFmtId="49" fontId="2" fillId="2" borderId="33" xfId="0" applyNumberFormat="1" applyFont="1" applyFill="1" applyBorder="1" applyAlignment="1">
      <alignment horizontal="center" vertical="center"/>
    </xf>
    <xf numFmtId="165" fontId="12" fillId="2" borderId="25" xfId="0" quotePrefix="1" applyFont="1" applyFill="1" applyBorder="1" applyAlignment="1">
      <alignment horizontal="center" vertical="center"/>
    </xf>
    <xf numFmtId="165" fontId="12" fillId="2" borderId="26" xfId="0" applyFont="1" applyFill="1" applyBorder="1" applyAlignment="1">
      <alignment horizontal="center" vertical="center"/>
    </xf>
    <xf numFmtId="165" fontId="12" fillId="2" borderId="27" xfId="0" applyFont="1" applyFill="1" applyBorder="1" applyAlignment="1">
      <alignment horizontal="center" vertical="center"/>
    </xf>
    <xf numFmtId="165" fontId="12" fillId="2" borderId="28" xfId="0" applyFont="1" applyFill="1" applyBorder="1" applyAlignment="1">
      <alignment horizontal="center" vertical="center"/>
    </xf>
    <xf numFmtId="165" fontId="12" fillId="2" borderId="0" xfId="0" applyFont="1" applyFill="1" applyBorder="1" applyAlignment="1">
      <alignment horizontal="center" vertical="center"/>
    </xf>
    <xf numFmtId="165" fontId="12" fillId="2" borderId="56" xfId="0" applyFont="1" applyFill="1" applyBorder="1" applyAlignment="1">
      <alignment horizontal="center" vertical="center"/>
    </xf>
    <xf numFmtId="165" fontId="12" fillId="2" borderId="53" xfId="0" applyFont="1" applyFill="1" applyBorder="1" applyAlignment="1">
      <alignment horizontal="center" vertical="center"/>
    </xf>
    <xf numFmtId="165" fontId="12" fillId="2" borderId="54" xfId="0" applyFont="1" applyFill="1" applyBorder="1" applyAlignment="1">
      <alignment horizontal="center" vertical="center"/>
    </xf>
    <xf numFmtId="165" fontId="12" fillId="2" borderId="57" xfId="0" applyFont="1" applyFill="1" applyBorder="1" applyAlignment="1">
      <alignment horizontal="center" vertical="center"/>
    </xf>
    <xf numFmtId="0" fontId="3" fillId="2" borderId="10" xfId="526" applyFont="1" applyFill="1" applyBorder="1" applyAlignment="1">
      <alignment horizontal="center" vertical="center"/>
    </xf>
    <xf numFmtId="0" fontId="3" fillId="2" borderId="12" xfId="526" applyFont="1" applyFill="1" applyBorder="1" applyAlignment="1">
      <alignment horizontal="center" vertical="center"/>
    </xf>
    <xf numFmtId="0" fontId="3" fillId="2" borderId="2" xfId="526" applyFont="1" applyFill="1" applyBorder="1" applyAlignment="1">
      <alignment horizontal="center" vertical="center"/>
    </xf>
    <xf numFmtId="0" fontId="3" fillId="2" borderId="3" xfId="526" applyFont="1" applyFill="1" applyBorder="1" applyAlignment="1">
      <alignment horizontal="center" vertical="center"/>
    </xf>
    <xf numFmtId="0" fontId="3" fillId="2" borderId="21" xfId="526" applyFont="1" applyFill="1" applyBorder="1" applyAlignment="1">
      <alignment horizontal="center" vertical="center"/>
    </xf>
    <xf numFmtId="0" fontId="3" fillId="2" borderId="24" xfId="526" applyFont="1" applyFill="1" applyBorder="1" applyAlignment="1">
      <alignment horizontal="center" vertical="center"/>
    </xf>
    <xf numFmtId="49" fontId="2" fillId="2" borderId="29" xfId="0" applyNumberFormat="1" applyFont="1" applyFill="1" applyBorder="1" applyAlignment="1">
      <alignment horizontal="center" vertical="center"/>
    </xf>
    <xf numFmtId="49" fontId="2" fillId="2" borderId="52" xfId="0" applyNumberFormat="1" applyFont="1" applyFill="1" applyBorder="1" applyAlignment="1">
      <alignment horizontal="center" vertical="center"/>
    </xf>
    <xf numFmtId="0" fontId="3" fillId="2" borderId="25" xfId="526" applyFont="1" applyFill="1" applyBorder="1" applyAlignment="1">
      <alignment horizontal="center" vertical="center"/>
    </xf>
    <xf numFmtId="0" fontId="3" fillId="2" borderId="27" xfId="526" applyFont="1" applyFill="1" applyBorder="1" applyAlignment="1">
      <alignment horizontal="center" vertical="center"/>
    </xf>
    <xf numFmtId="0" fontId="3" fillId="2" borderId="28" xfId="526" applyFont="1" applyFill="1" applyBorder="1" applyAlignment="1">
      <alignment horizontal="center" vertical="center"/>
    </xf>
    <xf numFmtId="0" fontId="3" fillId="2" borderId="56" xfId="526" applyFont="1" applyFill="1" applyBorder="1" applyAlignment="1">
      <alignment horizontal="center" vertical="center"/>
    </xf>
    <xf numFmtId="0" fontId="3" fillId="2" borderId="53" xfId="526" applyFont="1" applyFill="1" applyBorder="1" applyAlignment="1">
      <alignment horizontal="center" vertical="center"/>
    </xf>
    <xf numFmtId="0" fontId="3" fillId="2" borderId="57" xfId="526" applyFont="1" applyFill="1" applyBorder="1" applyAlignment="1">
      <alignment horizontal="center" vertical="center"/>
    </xf>
    <xf numFmtId="49" fontId="2" fillId="2" borderId="13" xfId="0" applyNumberFormat="1" applyFont="1" applyFill="1" applyBorder="1" applyAlignment="1">
      <alignment horizontal="center" vertical="center"/>
    </xf>
    <xf numFmtId="49" fontId="2" fillId="2" borderId="14" xfId="0" applyNumberFormat="1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65" fontId="3" fillId="2" borderId="10" xfId="0" applyFont="1" applyFill="1" applyBorder="1" applyAlignment="1">
      <alignment horizontal="center" vertical="center"/>
    </xf>
    <xf numFmtId="165" fontId="3" fillId="2" borderId="11" xfId="0" applyFont="1" applyFill="1" applyBorder="1" applyAlignment="1">
      <alignment horizontal="center" vertical="center"/>
    </xf>
    <xf numFmtId="165" fontId="3" fillId="2" borderId="12" xfId="0" applyFont="1" applyFill="1" applyBorder="1" applyAlignment="1">
      <alignment horizontal="center" vertical="center"/>
    </xf>
    <xf numFmtId="165" fontId="3" fillId="2" borderId="2" xfId="0" applyFont="1" applyFill="1" applyBorder="1" applyAlignment="1">
      <alignment horizontal="center" vertical="center"/>
    </xf>
    <xf numFmtId="165" fontId="3" fillId="2" borderId="1" xfId="0" applyFont="1" applyFill="1" applyBorder="1" applyAlignment="1">
      <alignment horizontal="center" vertical="center"/>
    </xf>
    <xf numFmtId="165" fontId="3" fillId="2" borderId="3" xfId="0" applyFont="1" applyFill="1" applyBorder="1" applyAlignment="1">
      <alignment horizontal="center" vertical="center"/>
    </xf>
    <xf numFmtId="165" fontId="3" fillId="2" borderId="4" xfId="0" applyFont="1" applyFill="1" applyBorder="1" applyAlignment="1">
      <alignment horizontal="center" vertical="center"/>
    </xf>
    <xf numFmtId="165" fontId="3" fillId="2" borderId="5" xfId="0" applyFont="1" applyFill="1" applyBorder="1" applyAlignment="1">
      <alignment horizontal="center" vertical="center"/>
    </xf>
    <xf numFmtId="165" fontId="3" fillId="2" borderId="6" xfId="0" applyFont="1" applyFill="1" applyBorder="1" applyAlignment="1">
      <alignment horizontal="center" vertical="center"/>
    </xf>
  </cellXfs>
  <cellStyles count="663">
    <cellStyle name="20% - Ênfase1 2" xfId="22" xr:uid="{00000000-0005-0000-0000-000000000000}"/>
    <cellStyle name="20% - Ênfase1 2 10" xfId="23" xr:uid="{00000000-0005-0000-0000-000001000000}"/>
    <cellStyle name="20% - Ênfase1 2 2" xfId="24" xr:uid="{00000000-0005-0000-0000-000002000000}"/>
    <cellStyle name="20% - Ênfase1 2 3" xfId="25" xr:uid="{00000000-0005-0000-0000-000003000000}"/>
    <cellStyle name="20% - Ênfase1 2 4" xfId="26" xr:uid="{00000000-0005-0000-0000-000004000000}"/>
    <cellStyle name="20% - Ênfase1 2 5" xfId="27" xr:uid="{00000000-0005-0000-0000-000005000000}"/>
    <cellStyle name="20% - Ênfase1 2 6" xfId="28" xr:uid="{00000000-0005-0000-0000-000006000000}"/>
    <cellStyle name="20% - Ênfase1 2 7" xfId="29" xr:uid="{00000000-0005-0000-0000-000007000000}"/>
    <cellStyle name="20% - Ênfase1 2 8" xfId="30" xr:uid="{00000000-0005-0000-0000-000008000000}"/>
    <cellStyle name="20% - Ênfase1 2 9" xfId="31" xr:uid="{00000000-0005-0000-0000-000009000000}"/>
    <cellStyle name="20% - Ênfase2 2" xfId="32" xr:uid="{00000000-0005-0000-0000-00000A000000}"/>
    <cellStyle name="20% - Ênfase2 2 10" xfId="33" xr:uid="{00000000-0005-0000-0000-00000B000000}"/>
    <cellStyle name="20% - Ênfase2 2 2" xfId="34" xr:uid="{00000000-0005-0000-0000-00000C000000}"/>
    <cellStyle name="20% - Ênfase2 2 3" xfId="35" xr:uid="{00000000-0005-0000-0000-00000D000000}"/>
    <cellStyle name="20% - Ênfase2 2 4" xfId="36" xr:uid="{00000000-0005-0000-0000-00000E000000}"/>
    <cellStyle name="20% - Ênfase2 2 5" xfId="37" xr:uid="{00000000-0005-0000-0000-00000F000000}"/>
    <cellStyle name="20% - Ênfase2 2 6" xfId="38" xr:uid="{00000000-0005-0000-0000-000010000000}"/>
    <cellStyle name="20% - Ênfase2 2 7" xfId="39" xr:uid="{00000000-0005-0000-0000-000011000000}"/>
    <cellStyle name="20% - Ênfase2 2 8" xfId="40" xr:uid="{00000000-0005-0000-0000-000012000000}"/>
    <cellStyle name="20% - Ênfase2 2 9" xfId="41" xr:uid="{00000000-0005-0000-0000-000013000000}"/>
    <cellStyle name="20% - Ênfase3 2" xfId="42" xr:uid="{00000000-0005-0000-0000-000014000000}"/>
    <cellStyle name="20% - Ênfase3 2 10" xfId="43" xr:uid="{00000000-0005-0000-0000-000015000000}"/>
    <cellStyle name="20% - Ênfase3 2 2" xfId="44" xr:uid="{00000000-0005-0000-0000-000016000000}"/>
    <cellStyle name="20% - Ênfase3 2 3" xfId="45" xr:uid="{00000000-0005-0000-0000-000017000000}"/>
    <cellStyle name="20% - Ênfase3 2 4" xfId="46" xr:uid="{00000000-0005-0000-0000-000018000000}"/>
    <cellStyle name="20% - Ênfase3 2 5" xfId="47" xr:uid="{00000000-0005-0000-0000-000019000000}"/>
    <cellStyle name="20% - Ênfase3 2 6" xfId="48" xr:uid="{00000000-0005-0000-0000-00001A000000}"/>
    <cellStyle name="20% - Ênfase3 2 7" xfId="49" xr:uid="{00000000-0005-0000-0000-00001B000000}"/>
    <cellStyle name="20% - Ênfase3 2 8" xfId="50" xr:uid="{00000000-0005-0000-0000-00001C000000}"/>
    <cellStyle name="20% - Ênfase3 2 9" xfId="51" xr:uid="{00000000-0005-0000-0000-00001D000000}"/>
    <cellStyle name="20% - Ênfase4 2" xfId="52" xr:uid="{00000000-0005-0000-0000-00001E000000}"/>
    <cellStyle name="20% - Ênfase4 2 10" xfId="53" xr:uid="{00000000-0005-0000-0000-00001F000000}"/>
    <cellStyle name="20% - Ênfase4 2 2" xfId="54" xr:uid="{00000000-0005-0000-0000-000020000000}"/>
    <cellStyle name="20% - Ênfase4 2 3" xfId="55" xr:uid="{00000000-0005-0000-0000-000021000000}"/>
    <cellStyle name="20% - Ênfase4 2 4" xfId="56" xr:uid="{00000000-0005-0000-0000-000022000000}"/>
    <cellStyle name="20% - Ênfase4 2 5" xfId="57" xr:uid="{00000000-0005-0000-0000-000023000000}"/>
    <cellStyle name="20% - Ênfase4 2 6" xfId="58" xr:uid="{00000000-0005-0000-0000-000024000000}"/>
    <cellStyle name="20% - Ênfase4 2 7" xfId="59" xr:uid="{00000000-0005-0000-0000-000025000000}"/>
    <cellStyle name="20% - Ênfase4 2 8" xfId="60" xr:uid="{00000000-0005-0000-0000-000026000000}"/>
    <cellStyle name="20% - Ênfase4 2 9" xfId="61" xr:uid="{00000000-0005-0000-0000-000027000000}"/>
    <cellStyle name="20% - Ênfase5 2" xfId="62" xr:uid="{00000000-0005-0000-0000-000028000000}"/>
    <cellStyle name="20% - Ênfase5 2 10" xfId="63" xr:uid="{00000000-0005-0000-0000-000029000000}"/>
    <cellStyle name="20% - Ênfase5 2 2" xfId="64" xr:uid="{00000000-0005-0000-0000-00002A000000}"/>
    <cellStyle name="20% - Ênfase5 2 3" xfId="65" xr:uid="{00000000-0005-0000-0000-00002B000000}"/>
    <cellStyle name="20% - Ênfase5 2 4" xfId="66" xr:uid="{00000000-0005-0000-0000-00002C000000}"/>
    <cellStyle name="20% - Ênfase5 2 5" xfId="67" xr:uid="{00000000-0005-0000-0000-00002D000000}"/>
    <cellStyle name="20% - Ênfase5 2 6" xfId="68" xr:uid="{00000000-0005-0000-0000-00002E000000}"/>
    <cellStyle name="20% - Ênfase5 2 7" xfId="69" xr:uid="{00000000-0005-0000-0000-00002F000000}"/>
    <cellStyle name="20% - Ênfase5 2 8" xfId="70" xr:uid="{00000000-0005-0000-0000-000030000000}"/>
    <cellStyle name="20% - Ênfase5 2 9" xfId="71" xr:uid="{00000000-0005-0000-0000-000031000000}"/>
    <cellStyle name="20% - Ênfase6 2" xfId="72" xr:uid="{00000000-0005-0000-0000-000032000000}"/>
    <cellStyle name="20% - Ênfase6 2 10" xfId="73" xr:uid="{00000000-0005-0000-0000-000033000000}"/>
    <cellStyle name="20% - Ênfase6 2 2" xfId="74" xr:uid="{00000000-0005-0000-0000-000034000000}"/>
    <cellStyle name="20% - Ênfase6 2 3" xfId="75" xr:uid="{00000000-0005-0000-0000-000035000000}"/>
    <cellStyle name="20% - Ênfase6 2 4" xfId="76" xr:uid="{00000000-0005-0000-0000-000036000000}"/>
    <cellStyle name="20% - Ênfase6 2 5" xfId="77" xr:uid="{00000000-0005-0000-0000-000037000000}"/>
    <cellStyle name="20% - Ênfase6 2 6" xfId="78" xr:uid="{00000000-0005-0000-0000-000038000000}"/>
    <cellStyle name="20% - Ênfase6 2 7" xfId="79" xr:uid="{00000000-0005-0000-0000-000039000000}"/>
    <cellStyle name="20% - Ênfase6 2 8" xfId="80" xr:uid="{00000000-0005-0000-0000-00003A000000}"/>
    <cellStyle name="20% - Ênfase6 2 9" xfId="81" xr:uid="{00000000-0005-0000-0000-00003B000000}"/>
    <cellStyle name="40% - Ênfase1 2" xfId="82" xr:uid="{00000000-0005-0000-0000-00003C000000}"/>
    <cellStyle name="40% - Ênfase1 2 10" xfId="83" xr:uid="{00000000-0005-0000-0000-00003D000000}"/>
    <cellStyle name="40% - Ênfase1 2 2" xfId="84" xr:uid="{00000000-0005-0000-0000-00003E000000}"/>
    <cellStyle name="40% - Ênfase1 2 3" xfId="85" xr:uid="{00000000-0005-0000-0000-00003F000000}"/>
    <cellStyle name="40% - Ênfase1 2 4" xfId="86" xr:uid="{00000000-0005-0000-0000-000040000000}"/>
    <cellStyle name="40% - Ênfase1 2 5" xfId="87" xr:uid="{00000000-0005-0000-0000-000041000000}"/>
    <cellStyle name="40% - Ênfase1 2 6" xfId="88" xr:uid="{00000000-0005-0000-0000-000042000000}"/>
    <cellStyle name="40% - Ênfase1 2 7" xfId="89" xr:uid="{00000000-0005-0000-0000-000043000000}"/>
    <cellStyle name="40% - Ênfase1 2 8" xfId="90" xr:uid="{00000000-0005-0000-0000-000044000000}"/>
    <cellStyle name="40% - Ênfase1 2 9" xfId="91" xr:uid="{00000000-0005-0000-0000-000045000000}"/>
    <cellStyle name="40% - Ênfase2 2" xfId="92" xr:uid="{00000000-0005-0000-0000-000046000000}"/>
    <cellStyle name="40% - Ênfase2 2 10" xfId="93" xr:uid="{00000000-0005-0000-0000-000047000000}"/>
    <cellStyle name="40% - Ênfase2 2 2" xfId="94" xr:uid="{00000000-0005-0000-0000-000048000000}"/>
    <cellStyle name="40% - Ênfase2 2 3" xfId="95" xr:uid="{00000000-0005-0000-0000-000049000000}"/>
    <cellStyle name="40% - Ênfase2 2 4" xfId="96" xr:uid="{00000000-0005-0000-0000-00004A000000}"/>
    <cellStyle name="40% - Ênfase2 2 5" xfId="97" xr:uid="{00000000-0005-0000-0000-00004B000000}"/>
    <cellStyle name="40% - Ênfase2 2 6" xfId="98" xr:uid="{00000000-0005-0000-0000-00004C000000}"/>
    <cellStyle name="40% - Ênfase2 2 7" xfId="99" xr:uid="{00000000-0005-0000-0000-00004D000000}"/>
    <cellStyle name="40% - Ênfase2 2 8" xfId="100" xr:uid="{00000000-0005-0000-0000-00004E000000}"/>
    <cellStyle name="40% - Ênfase2 2 9" xfId="101" xr:uid="{00000000-0005-0000-0000-00004F000000}"/>
    <cellStyle name="40% - Ênfase3 2" xfId="102" xr:uid="{00000000-0005-0000-0000-000050000000}"/>
    <cellStyle name="40% - Ênfase3 2 10" xfId="103" xr:uid="{00000000-0005-0000-0000-000051000000}"/>
    <cellStyle name="40% - Ênfase3 2 2" xfId="104" xr:uid="{00000000-0005-0000-0000-000052000000}"/>
    <cellStyle name="40% - Ênfase3 2 3" xfId="105" xr:uid="{00000000-0005-0000-0000-000053000000}"/>
    <cellStyle name="40% - Ênfase3 2 4" xfId="106" xr:uid="{00000000-0005-0000-0000-000054000000}"/>
    <cellStyle name="40% - Ênfase3 2 5" xfId="107" xr:uid="{00000000-0005-0000-0000-000055000000}"/>
    <cellStyle name="40% - Ênfase3 2 6" xfId="108" xr:uid="{00000000-0005-0000-0000-000056000000}"/>
    <cellStyle name="40% - Ênfase3 2 7" xfId="109" xr:uid="{00000000-0005-0000-0000-000057000000}"/>
    <cellStyle name="40% - Ênfase3 2 8" xfId="110" xr:uid="{00000000-0005-0000-0000-000058000000}"/>
    <cellStyle name="40% - Ênfase3 2 9" xfId="111" xr:uid="{00000000-0005-0000-0000-000059000000}"/>
    <cellStyle name="40% - Ênfase4 2" xfId="112" xr:uid="{00000000-0005-0000-0000-00005A000000}"/>
    <cellStyle name="40% - Ênfase4 2 10" xfId="113" xr:uid="{00000000-0005-0000-0000-00005B000000}"/>
    <cellStyle name="40% - Ênfase4 2 2" xfId="114" xr:uid="{00000000-0005-0000-0000-00005C000000}"/>
    <cellStyle name="40% - Ênfase4 2 3" xfId="115" xr:uid="{00000000-0005-0000-0000-00005D000000}"/>
    <cellStyle name="40% - Ênfase4 2 4" xfId="116" xr:uid="{00000000-0005-0000-0000-00005E000000}"/>
    <cellStyle name="40% - Ênfase4 2 5" xfId="117" xr:uid="{00000000-0005-0000-0000-00005F000000}"/>
    <cellStyle name="40% - Ênfase4 2 6" xfId="118" xr:uid="{00000000-0005-0000-0000-000060000000}"/>
    <cellStyle name="40% - Ênfase4 2 7" xfId="119" xr:uid="{00000000-0005-0000-0000-000061000000}"/>
    <cellStyle name="40% - Ênfase4 2 8" xfId="120" xr:uid="{00000000-0005-0000-0000-000062000000}"/>
    <cellStyle name="40% - Ênfase4 2 9" xfId="121" xr:uid="{00000000-0005-0000-0000-000063000000}"/>
    <cellStyle name="40% - Ênfase5 2" xfId="122" xr:uid="{00000000-0005-0000-0000-000064000000}"/>
    <cellStyle name="40% - Ênfase5 2 10" xfId="123" xr:uid="{00000000-0005-0000-0000-000065000000}"/>
    <cellStyle name="40% - Ênfase5 2 2" xfId="124" xr:uid="{00000000-0005-0000-0000-000066000000}"/>
    <cellStyle name="40% - Ênfase5 2 3" xfId="125" xr:uid="{00000000-0005-0000-0000-000067000000}"/>
    <cellStyle name="40% - Ênfase5 2 4" xfId="126" xr:uid="{00000000-0005-0000-0000-000068000000}"/>
    <cellStyle name="40% - Ênfase5 2 5" xfId="127" xr:uid="{00000000-0005-0000-0000-000069000000}"/>
    <cellStyle name="40% - Ênfase5 2 6" xfId="128" xr:uid="{00000000-0005-0000-0000-00006A000000}"/>
    <cellStyle name="40% - Ênfase5 2 7" xfId="129" xr:uid="{00000000-0005-0000-0000-00006B000000}"/>
    <cellStyle name="40% - Ênfase5 2 8" xfId="130" xr:uid="{00000000-0005-0000-0000-00006C000000}"/>
    <cellStyle name="40% - Ênfase5 2 9" xfId="131" xr:uid="{00000000-0005-0000-0000-00006D000000}"/>
    <cellStyle name="40% - Ênfase6 2" xfId="132" xr:uid="{00000000-0005-0000-0000-00006E000000}"/>
    <cellStyle name="40% - Ênfase6 2 10" xfId="133" xr:uid="{00000000-0005-0000-0000-00006F000000}"/>
    <cellStyle name="40% - Ênfase6 2 2" xfId="134" xr:uid="{00000000-0005-0000-0000-000070000000}"/>
    <cellStyle name="40% - Ênfase6 2 3" xfId="135" xr:uid="{00000000-0005-0000-0000-000071000000}"/>
    <cellStyle name="40% - Ênfase6 2 4" xfId="136" xr:uid="{00000000-0005-0000-0000-000072000000}"/>
    <cellStyle name="40% - Ênfase6 2 5" xfId="137" xr:uid="{00000000-0005-0000-0000-000073000000}"/>
    <cellStyle name="40% - Ênfase6 2 6" xfId="138" xr:uid="{00000000-0005-0000-0000-000074000000}"/>
    <cellStyle name="40% - Ênfase6 2 7" xfId="139" xr:uid="{00000000-0005-0000-0000-000075000000}"/>
    <cellStyle name="40% - Ênfase6 2 8" xfId="140" xr:uid="{00000000-0005-0000-0000-000076000000}"/>
    <cellStyle name="40% - Ênfase6 2 9" xfId="141" xr:uid="{00000000-0005-0000-0000-000077000000}"/>
    <cellStyle name="60% - Ênfase1 2" xfId="142" xr:uid="{00000000-0005-0000-0000-000078000000}"/>
    <cellStyle name="60% - Ênfase1 2 10" xfId="143" xr:uid="{00000000-0005-0000-0000-000079000000}"/>
    <cellStyle name="60% - Ênfase1 2 2" xfId="144" xr:uid="{00000000-0005-0000-0000-00007A000000}"/>
    <cellStyle name="60% - Ênfase1 2 3" xfId="145" xr:uid="{00000000-0005-0000-0000-00007B000000}"/>
    <cellStyle name="60% - Ênfase1 2 4" xfId="146" xr:uid="{00000000-0005-0000-0000-00007C000000}"/>
    <cellStyle name="60% - Ênfase1 2 5" xfId="147" xr:uid="{00000000-0005-0000-0000-00007D000000}"/>
    <cellStyle name="60% - Ênfase1 2 6" xfId="148" xr:uid="{00000000-0005-0000-0000-00007E000000}"/>
    <cellStyle name="60% - Ênfase1 2 7" xfId="149" xr:uid="{00000000-0005-0000-0000-00007F000000}"/>
    <cellStyle name="60% - Ênfase1 2 8" xfId="150" xr:uid="{00000000-0005-0000-0000-000080000000}"/>
    <cellStyle name="60% - Ênfase1 2 9" xfId="151" xr:uid="{00000000-0005-0000-0000-000081000000}"/>
    <cellStyle name="60% - Ênfase2 2" xfId="152" xr:uid="{00000000-0005-0000-0000-000082000000}"/>
    <cellStyle name="60% - Ênfase2 2 10" xfId="153" xr:uid="{00000000-0005-0000-0000-000083000000}"/>
    <cellStyle name="60% - Ênfase2 2 2" xfId="154" xr:uid="{00000000-0005-0000-0000-000084000000}"/>
    <cellStyle name="60% - Ênfase2 2 3" xfId="155" xr:uid="{00000000-0005-0000-0000-000085000000}"/>
    <cellStyle name="60% - Ênfase2 2 4" xfId="156" xr:uid="{00000000-0005-0000-0000-000086000000}"/>
    <cellStyle name="60% - Ênfase2 2 5" xfId="157" xr:uid="{00000000-0005-0000-0000-000087000000}"/>
    <cellStyle name="60% - Ênfase2 2 6" xfId="158" xr:uid="{00000000-0005-0000-0000-000088000000}"/>
    <cellStyle name="60% - Ênfase2 2 7" xfId="159" xr:uid="{00000000-0005-0000-0000-000089000000}"/>
    <cellStyle name="60% - Ênfase2 2 8" xfId="160" xr:uid="{00000000-0005-0000-0000-00008A000000}"/>
    <cellStyle name="60% - Ênfase2 2 9" xfId="161" xr:uid="{00000000-0005-0000-0000-00008B000000}"/>
    <cellStyle name="60% - Ênfase3 2" xfId="162" xr:uid="{00000000-0005-0000-0000-00008C000000}"/>
    <cellStyle name="60% - Ênfase3 2 10" xfId="163" xr:uid="{00000000-0005-0000-0000-00008D000000}"/>
    <cellStyle name="60% - Ênfase3 2 2" xfId="164" xr:uid="{00000000-0005-0000-0000-00008E000000}"/>
    <cellStyle name="60% - Ênfase3 2 3" xfId="165" xr:uid="{00000000-0005-0000-0000-00008F000000}"/>
    <cellStyle name="60% - Ênfase3 2 4" xfId="166" xr:uid="{00000000-0005-0000-0000-000090000000}"/>
    <cellStyle name="60% - Ênfase3 2 5" xfId="167" xr:uid="{00000000-0005-0000-0000-000091000000}"/>
    <cellStyle name="60% - Ênfase3 2 6" xfId="168" xr:uid="{00000000-0005-0000-0000-000092000000}"/>
    <cellStyle name="60% - Ênfase3 2 7" xfId="169" xr:uid="{00000000-0005-0000-0000-000093000000}"/>
    <cellStyle name="60% - Ênfase3 2 8" xfId="170" xr:uid="{00000000-0005-0000-0000-000094000000}"/>
    <cellStyle name="60% - Ênfase3 2 9" xfId="171" xr:uid="{00000000-0005-0000-0000-000095000000}"/>
    <cellStyle name="60% - Ênfase4 2" xfId="172" xr:uid="{00000000-0005-0000-0000-000096000000}"/>
    <cellStyle name="60% - Ênfase4 2 10" xfId="173" xr:uid="{00000000-0005-0000-0000-000097000000}"/>
    <cellStyle name="60% - Ênfase4 2 2" xfId="174" xr:uid="{00000000-0005-0000-0000-000098000000}"/>
    <cellStyle name="60% - Ênfase4 2 3" xfId="175" xr:uid="{00000000-0005-0000-0000-000099000000}"/>
    <cellStyle name="60% - Ênfase4 2 4" xfId="176" xr:uid="{00000000-0005-0000-0000-00009A000000}"/>
    <cellStyle name="60% - Ênfase4 2 5" xfId="177" xr:uid="{00000000-0005-0000-0000-00009B000000}"/>
    <cellStyle name="60% - Ênfase4 2 6" xfId="178" xr:uid="{00000000-0005-0000-0000-00009C000000}"/>
    <cellStyle name="60% - Ênfase4 2 7" xfId="179" xr:uid="{00000000-0005-0000-0000-00009D000000}"/>
    <cellStyle name="60% - Ênfase4 2 8" xfId="180" xr:uid="{00000000-0005-0000-0000-00009E000000}"/>
    <cellStyle name="60% - Ênfase4 2 9" xfId="181" xr:uid="{00000000-0005-0000-0000-00009F000000}"/>
    <cellStyle name="60% - Ênfase5 2" xfId="182" xr:uid="{00000000-0005-0000-0000-0000A0000000}"/>
    <cellStyle name="60% - Ênfase5 2 10" xfId="183" xr:uid="{00000000-0005-0000-0000-0000A1000000}"/>
    <cellStyle name="60% - Ênfase5 2 2" xfId="184" xr:uid="{00000000-0005-0000-0000-0000A2000000}"/>
    <cellStyle name="60% - Ênfase5 2 3" xfId="185" xr:uid="{00000000-0005-0000-0000-0000A3000000}"/>
    <cellStyle name="60% - Ênfase5 2 4" xfId="186" xr:uid="{00000000-0005-0000-0000-0000A4000000}"/>
    <cellStyle name="60% - Ênfase5 2 5" xfId="187" xr:uid="{00000000-0005-0000-0000-0000A5000000}"/>
    <cellStyle name="60% - Ênfase5 2 6" xfId="188" xr:uid="{00000000-0005-0000-0000-0000A6000000}"/>
    <cellStyle name="60% - Ênfase5 2 7" xfId="189" xr:uid="{00000000-0005-0000-0000-0000A7000000}"/>
    <cellStyle name="60% - Ênfase5 2 8" xfId="190" xr:uid="{00000000-0005-0000-0000-0000A8000000}"/>
    <cellStyle name="60% - Ênfase5 2 9" xfId="191" xr:uid="{00000000-0005-0000-0000-0000A9000000}"/>
    <cellStyle name="60% - Ênfase6 2" xfId="192" xr:uid="{00000000-0005-0000-0000-0000AA000000}"/>
    <cellStyle name="60% - Ênfase6 2 10" xfId="193" xr:uid="{00000000-0005-0000-0000-0000AB000000}"/>
    <cellStyle name="60% - Ênfase6 2 2" xfId="194" xr:uid="{00000000-0005-0000-0000-0000AC000000}"/>
    <cellStyle name="60% - Ênfase6 2 3" xfId="195" xr:uid="{00000000-0005-0000-0000-0000AD000000}"/>
    <cellStyle name="60% - Ênfase6 2 4" xfId="196" xr:uid="{00000000-0005-0000-0000-0000AE000000}"/>
    <cellStyle name="60% - Ênfase6 2 5" xfId="197" xr:uid="{00000000-0005-0000-0000-0000AF000000}"/>
    <cellStyle name="60% - Ênfase6 2 6" xfId="198" xr:uid="{00000000-0005-0000-0000-0000B0000000}"/>
    <cellStyle name="60% - Ênfase6 2 7" xfId="199" xr:uid="{00000000-0005-0000-0000-0000B1000000}"/>
    <cellStyle name="60% - Ênfase6 2 8" xfId="200" xr:uid="{00000000-0005-0000-0000-0000B2000000}"/>
    <cellStyle name="60% - Ênfase6 2 9" xfId="201" xr:uid="{00000000-0005-0000-0000-0000B3000000}"/>
    <cellStyle name="Bom 2" xfId="202" xr:uid="{00000000-0005-0000-0000-0000B4000000}"/>
    <cellStyle name="Bom 2 10" xfId="203" xr:uid="{00000000-0005-0000-0000-0000B5000000}"/>
    <cellStyle name="Bom 2 2" xfId="204" xr:uid="{00000000-0005-0000-0000-0000B6000000}"/>
    <cellStyle name="Bom 2 3" xfId="205" xr:uid="{00000000-0005-0000-0000-0000B7000000}"/>
    <cellStyle name="Bom 2 4" xfId="206" xr:uid="{00000000-0005-0000-0000-0000B8000000}"/>
    <cellStyle name="Bom 2 5" xfId="207" xr:uid="{00000000-0005-0000-0000-0000B9000000}"/>
    <cellStyle name="Bom 2 6" xfId="208" xr:uid="{00000000-0005-0000-0000-0000BA000000}"/>
    <cellStyle name="Bom 2 7" xfId="209" xr:uid="{00000000-0005-0000-0000-0000BB000000}"/>
    <cellStyle name="Bom 2 8" xfId="210" xr:uid="{00000000-0005-0000-0000-0000BC000000}"/>
    <cellStyle name="Bom 2 9" xfId="211" xr:uid="{00000000-0005-0000-0000-0000BD000000}"/>
    <cellStyle name="Cálculo 2" xfId="212" xr:uid="{00000000-0005-0000-0000-0000BE000000}"/>
    <cellStyle name="Cálculo 2 10" xfId="213" xr:uid="{00000000-0005-0000-0000-0000BF000000}"/>
    <cellStyle name="Cálculo 2 2" xfId="214" xr:uid="{00000000-0005-0000-0000-0000C0000000}"/>
    <cellStyle name="Cálculo 2 3" xfId="215" xr:uid="{00000000-0005-0000-0000-0000C1000000}"/>
    <cellStyle name="Cálculo 2 4" xfId="216" xr:uid="{00000000-0005-0000-0000-0000C2000000}"/>
    <cellStyle name="Cálculo 2 5" xfId="217" xr:uid="{00000000-0005-0000-0000-0000C3000000}"/>
    <cellStyle name="Cálculo 2 6" xfId="218" xr:uid="{00000000-0005-0000-0000-0000C4000000}"/>
    <cellStyle name="Cálculo 2 7" xfId="219" xr:uid="{00000000-0005-0000-0000-0000C5000000}"/>
    <cellStyle name="Cálculo 2 8" xfId="220" xr:uid="{00000000-0005-0000-0000-0000C6000000}"/>
    <cellStyle name="Cálculo 2 9" xfId="221" xr:uid="{00000000-0005-0000-0000-0000C7000000}"/>
    <cellStyle name="Célula de Verificação 2" xfId="222" xr:uid="{00000000-0005-0000-0000-0000C8000000}"/>
    <cellStyle name="Célula de Verificação 2 10" xfId="223" xr:uid="{00000000-0005-0000-0000-0000C9000000}"/>
    <cellStyle name="Célula de Verificação 2 2" xfId="224" xr:uid="{00000000-0005-0000-0000-0000CA000000}"/>
    <cellStyle name="Célula de Verificação 2 3" xfId="225" xr:uid="{00000000-0005-0000-0000-0000CB000000}"/>
    <cellStyle name="Célula de Verificação 2 4" xfId="226" xr:uid="{00000000-0005-0000-0000-0000CC000000}"/>
    <cellStyle name="Célula de Verificação 2 5" xfId="227" xr:uid="{00000000-0005-0000-0000-0000CD000000}"/>
    <cellStyle name="Célula de Verificação 2 6" xfId="228" xr:uid="{00000000-0005-0000-0000-0000CE000000}"/>
    <cellStyle name="Célula de Verificação 2 7" xfId="229" xr:uid="{00000000-0005-0000-0000-0000CF000000}"/>
    <cellStyle name="Célula de Verificação 2 8" xfId="230" xr:uid="{00000000-0005-0000-0000-0000D0000000}"/>
    <cellStyle name="Célula de Verificação 2 9" xfId="231" xr:uid="{00000000-0005-0000-0000-0000D1000000}"/>
    <cellStyle name="Célula Vinculada 2" xfId="232" xr:uid="{00000000-0005-0000-0000-0000D2000000}"/>
    <cellStyle name="Ênfase1 2" xfId="233" xr:uid="{00000000-0005-0000-0000-0000D3000000}"/>
    <cellStyle name="Ênfase1 2 10" xfId="234" xr:uid="{00000000-0005-0000-0000-0000D4000000}"/>
    <cellStyle name="Ênfase1 2 2" xfId="235" xr:uid="{00000000-0005-0000-0000-0000D5000000}"/>
    <cellStyle name="Ênfase1 2 3" xfId="236" xr:uid="{00000000-0005-0000-0000-0000D6000000}"/>
    <cellStyle name="Ênfase1 2 4" xfId="237" xr:uid="{00000000-0005-0000-0000-0000D7000000}"/>
    <cellStyle name="Ênfase1 2 5" xfId="238" xr:uid="{00000000-0005-0000-0000-0000D8000000}"/>
    <cellStyle name="Ênfase1 2 6" xfId="239" xr:uid="{00000000-0005-0000-0000-0000D9000000}"/>
    <cellStyle name="Ênfase1 2 7" xfId="240" xr:uid="{00000000-0005-0000-0000-0000DA000000}"/>
    <cellStyle name="Ênfase1 2 8" xfId="241" xr:uid="{00000000-0005-0000-0000-0000DB000000}"/>
    <cellStyle name="Ênfase1 2 9" xfId="242" xr:uid="{00000000-0005-0000-0000-0000DC000000}"/>
    <cellStyle name="Ênfase2 2" xfId="243" xr:uid="{00000000-0005-0000-0000-0000DD000000}"/>
    <cellStyle name="Ênfase2 2 10" xfId="244" xr:uid="{00000000-0005-0000-0000-0000DE000000}"/>
    <cellStyle name="Ênfase2 2 2" xfId="245" xr:uid="{00000000-0005-0000-0000-0000DF000000}"/>
    <cellStyle name="Ênfase2 2 3" xfId="246" xr:uid="{00000000-0005-0000-0000-0000E0000000}"/>
    <cellStyle name="Ênfase2 2 4" xfId="247" xr:uid="{00000000-0005-0000-0000-0000E1000000}"/>
    <cellStyle name="Ênfase2 2 5" xfId="248" xr:uid="{00000000-0005-0000-0000-0000E2000000}"/>
    <cellStyle name="Ênfase2 2 6" xfId="249" xr:uid="{00000000-0005-0000-0000-0000E3000000}"/>
    <cellStyle name="Ênfase2 2 7" xfId="250" xr:uid="{00000000-0005-0000-0000-0000E4000000}"/>
    <cellStyle name="Ênfase2 2 8" xfId="251" xr:uid="{00000000-0005-0000-0000-0000E5000000}"/>
    <cellStyle name="Ênfase2 2 9" xfId="252" xr:uid="{00000000-0005-0000-0000-0000E6000000}"/>
    <cellStyle name="Ênfase3 2" xfId="253" xr:uid="{00000000-0005-0000-0000-0000E7000000}"/>
    <cellStyle name="Ênfase3 2 10" xfId="254" xr:uid="{00000000-0005-0000-0000-0000E8000000}"/>
    <cellStyle name="Ênfase3 2 2" xfId="255" xr:uid="{00000000-0005-0000-0000-0000E9000000}"/>
    <cellStyle name="Ênfase3 2 3" xfId="256" xr:uid="{00000000-0005-0000-0000-0000EA000000}"/>
    <cellStyle name="Ênfase3 2 4" xfId="257" xr:uid="{00000000-0005-0000-0000-0000EB000000}"/>
    <cellStyle name="Ênfase3 2 5" xfId="258" xr:uid="{00000000-0005-0000-0000-0000EC000000}"/>
    <cellStyle name="Ênfase3 2 6" xfId="259" xr:uid="{00000000-0005-0000-0000-0000ED000000}"/>
    <cellStyle name="Ênfase3 2 7" xfId="260" xr:uid="{00000000-0005-0000-0000-0000EE000000}"/>
    <cellStyle name="Ênfase3 2 8" xfId="261" xr:uid="{00000000-0005-0000-0000-0000EF000000}"/>
    <cellStyle name="Ênfase3 2 9" xfId="262" xr:uid="{00000000-0005-0000-0000-0000F0000000}"/>
    <cellStyle name="Ênfase4 2" xfId="263" xr:uid="{00000000-0005-0000-0000-0000F1000000}"/>
    <cellStyle name="Ênfase4 2 10" xfId="264" xr:uid="{00000000-0005-0000-0000-0000F2000000}"/>
    <cellStyle name="Ênfase4 2 2" xfId="265" xr:uid="{00000000-0005-0000-0000-0000F3000000}"/>
    <cellStyle name="Ênfase4 2 3" xfId="266" xr:uid="{00000000-0005-0000-0000-0000F4000000}"/>
    <cellStyle name="Ênfase4 2 4" xfId="267" xr:uid="{00000000-0005-0000-0000-0000F5000000}"/>
    <cellStyle name="Ênfase4 2 5" xfId="268" xr:uid="{00000000-0005-0000-0000-0000F6000000}"/>
    <cellStyle name="Ênfase4 2 6" xfId="269" xr:uid="{00000000-0005-0000-0000-0000F7000000}"/>
    <cellStyle name="Ênfase4 2 7" xfId="270" xr:uid="{00000000-0005-0000-0000-0000F8000000}"/>
    <cellStyle name="Ênfase4 2 8" xfId="271" xr:uid="{00000000-0005-0000-0000-0000F9000000}"/>
    <cellStyle name="Ênfase4 2 9" xfId="272" xr:uid="{00000000-0005-0000-0000-0000FA000000}"/>
    <cellStyle name="Ênfase5 2" xfId="273" xr:uid="{00000000-0005-0000-0000-0000FB000000}"/>
    <cellStyle name="Ênfase5 2 10" xfId="274" xr:uid="{00000000-0005-0000-0000-0000FC000000}"/>
    <cellStyle name="Ênfase5 2 2" xfId="275" xr:uid="{00000000-0005-0000-0000-0000FD000000}"/>
    <cellStyle name="Ênfase5 2 3" xfId="276" xr:uid="{00000000-0005-0000-0000-0000FE000000}"/>
    <cellStyle name="Ênfase5 2 4" xfId="277" xr:uid="{00000000-0005-0000-0000-0000FF000000}"/>
    <cellStyle name="Ênfase5 2 5" xfId="278" xr:uid="{00000000-0005-0000-0000-000000010000}"/>
    <cellStyle name="Ênfase5 2 6" xfId="279" xr:uid="{00000000-0005-0000-0000-000001010000}"/>
    <cellStyle name="Ênfase5 2 7" xfId="280" xr:uid="{00000000-0005-0000-0000-000002010000}"/>
    <cellStyle name="Ênfase5 2 8" xfId="281" xr:uid="{00000000-0005-0000-0000-000003010000}"/>
    <cellStyle name="Ênfase5 2 9" xfId="282" xr:uid="{00000000-0005-0000-0000-000004010000}"/>
    <cellStyle name="Ênfase6 2" xfId="283" xr:uid="{00000000-0005-0000-0000-000005010000}"/>
    <cellStyle name="Ênfase6 2 10" xfId="284" xr:uid="{00000000-0005-0000-0000-000006010000}"/>
    <cellStyle name="Ênfase6 2 2" xfId="285" xr:uid="{00000000-0005-0000-0000-000007010000}"/>
    <cellStyle name="Ênfase6 2 3" xfId="286" xr:uid="{00000000-0005-0000-0000-000008010000}"/>
    <cellStyle name="Ênfase6 2 4" xfId="287" xr:uid="{00000000-0005-0000-0000-000009010000}"/>
    <cellStyle name="Ênfase6 2 5" xfId="288" xr:uid="{00000000-0005-0000-0000-00000A010000}"/>
    <cellStyle name="Ênfase6 2 6" xfId="289" xr:uid="{00000000-0005-0000-0000-00000B010000}"/>
    <cellStyle name="Ênfase6 2 7" xfId="290" xr:uid="{00000000-0005-0000-0000-00000C010000}"/>
    <cellStyle name="Ênfase6 2 8" xfId="291" xr:uid="{00000000-0005-0000-0000-00000D010000}"/>
    <cellStyle name="Ênfase6 2 9" xfId="292" xr:uid="{00000000-0005-0000-0000-00000E010000}"/>
    <cellStyle name="Entrada 2" xfId="293" xr:uid="{00000000-0005-0000-0000-00000F010000}"/>
    <cellStyle name="Entrada 2 10" xfId="294" xr:uid="{00000000-0005-0000-0000-000010010000}"/>
    <cellStyle name="Entrada 2 2" xfId="295" xr:uid="{00000000-0005-0000-0000-000011010000}"/>
    <cellStyle name="Entrada 2 3" xfId="296" xr:uid="{00000000-0005-0000-0000-000012010000}"/>
    <cellStyle name="Entrada 2 4" xfId="297" xr:uid="{00000000-0005-0000-0000-000013010000}"/>
    <cellStyle name="Entrada 2 5" xfId="298" xr:uid="{00000000-0005-0000-0000-000014010000}"/>
    <cellStyle name="Entrada 2 6" xfId="299" xr:uid="{00000000-0005-0000-0000-000015010000}"/>
    <cellStyle name="Entrada 2 7" xfId="300" xr:uid="{00000000-0005-0000-0000-000016010000}"/>
    <cellStyle name="Entrada 2 8" xfId="301" xr:uid="{00000000-0005-0000-0000-000017010000}"/>
    <cellStyle name="Entrada 2 9" xfId="302" xr:uid="{00000000-0005-0000-0000-000018010000}"/>
    <cellStyle name="Incorreto 2" xfId="303" xr:uid="{00000000-0005-0000-0000-000019010000}"/>
    <cellStyle name="Incorreto 2 10" xfId="304" xr:uid="{00000000-0005-0000-0000-00001A010000}"/>
    <cellStyle name="Incorreto 2 2" xfId="305" xr:uid="{00000000-0005-0000-0000-00001B010000}"/>
    <cellStyle name="Incorreto 2 3" xfId="306" xr:uid="{00000000-0005-0000-0000-00001C010000}"/>
    <cellStyle name="Incorreto 2 4" xfId="307" xr:uid="{00000000-0005-0000-0000-00001D010000}"/>
    <cellStyle name="Incorreto 2 5" xfId="308" xr:uid="{00000000-0005-0000-0000-00001E010000}"/>
    <cellStyle name="Incorreto 2 6" xfId="309" xr:uid="{00000000-0005-0000-0000-00001F010000}"/>
    <cellStyle name="Incorreto 2 7" xfId="310" xr:uid="{00000000-0005-0000-0000-000020010000}"/>
    <cellStyle name="Incorreto 2 8" xfId="311" xr:uid="{00000000-0005-0000-0000-000021010000}"/>
    <cellStyle name="Incorreto 2 9" xfId="312" xr:uid="{00000000-0005-0000-0000-000022010000}"/>
    <cellStyle name="Moeda" xfId="570" builtinId="4"/>
    <cellStyle name="Moeda 2" xfId="6" xr:uid="{00000000-0005-0000-0000-000024010000}"/>
    <cellStyle name="Moeda 2 10" xfId="313" xr:uid="{00000000-0005-0000-0000-000025010000}"/>
    <cellStyle name="Moeda 2 11" xfId="314" xr:uid="{00000000-0005-0000-0000-000026010000}"/>
    <cellStyle name="Moeda 2 12" xfId="315" xr:uid="{00000000-0005-0000-0000-000027010000}"/>
    <cellStyle name="Moeda 2 13" xfId="316" xr:uid="{00000000-0005-0000-0000-000028010000}"/>
    <cellStyle name="Moeda 2 2" xfId="317" xr:uid="{00000000-0005-0000-0000-000029010000}"/>
    <cellStyle name="Moeda 2 3" xfId="318" xr:uid="{00000000-0005-0000-0000-00002A010000}"/>
    <cellStyle name="Moeda 2 4" xfId="319" xr:uid="{00000000-0005-0000-0000-00002B010000}"/>
    <cellStyle name="Moeda 2 5" xfId="320" xr:uid="{00000000-0005-0000-0000-00002C010000}"/>
    <cellStyle name="Moeda 2 6" xfId="321" xr:uid="{00000000-0005-0000-0000-00002D010000}"/>
    <cellStyle name="Moeda 2 7" xfId="322" xr:uid="{00000000-0005-0000-0000-00002E010000}"/>
    <cellStyle name="Moeda 2 8" xfId="323" xr:uid="{00000000-0005-0000-0000-00002F010000}"/>
    <cellStyle name="Moeda 2 9" xfId="324" xr:uid="{00000000-0005-0000-0000-000030010000}"/>
    <cellStyle name="Moeda 3" xfId="20" xr:uid="{00000000-0005-0000-0000-000031010000}"/>
    <cellStyle name="Moeda 3 2" xfId="521" xr:uid="{00000000-0005-0000-0000-000032010000}"/>
    <cellStyle name="Moeda 3 2 2" xfId="635" xr:uid="{00000000-0005-0000-0000-000033010000}"/>
    <cellStyle name="Moeda 3 3" xfId="531" xr:uid="{00000000-0005-0000-0000-000034010000}"/>
    <cellStyle name="Moeda 3 3 2" xfId="643" xr:uid="{00000000-0005-0000-0000-000035010000}"/>
    <cellStyle name="Moeda 3 4" xfId="539" xr:uid="{00000000-0005-0000-0000-000036010000}"/>
    <cellStyle name="Moeda 3 4 2" xfId="651" xr:uid="{00000000-0005-0000-0000-000037010000}"/>
    <cellStyle name="Moeda 3 5" xfId="626" xr:uid="{00000000-0005-0000-0000-000038010000}"/>
    <cellStyle name="Moeda 4" xfId="516" xr:uid="{00000000-0005-0000-0000-000039010000}"/>
    <cellStyle name="Moeda 4 2" xfId="550" xr:uid="{00000000-0005-0000-0000-00003A010000}"/>
    <cellStyle name="Moeda 4 2 2" xfId="603" xr:uid="{00000000-0005-0000-0000-00003B010000}"/>
    <cellStyle name="Moeda 4 3" xfId="577" xr:uid="{00000000-0005-0000-0000-00003C010000}"/>
    <cellStyle name="Moeda 5" xfId="662" xr:uid="{45D06124-9254-45DC-BC0D-B4F349071EF7}"/>
    <cellStyle name="Moeda_Plan1 2" xfId="4" xr:uid="{00000000-0005-0000-0000-00003D010000}"/>
    <cellStyle name="Neutra 2" xfId="325" xr:uid="{00000000-0005-0000-0000-00003E010000}"/>
    <cellStyle name="Neutra 2 10" xfId="326" xr:uid="{00000000-0005-0000-0000-00003F010000}"/>
    <cellStyle name="Neutra 2 2" xfId="327" xr:uid="{00000000-0005-0000-0000-000040010000}"/>
    <cellStyle name="Neutra 2 3" xfId="328" xr:uid="{00000000-0005-0000-0000-000041010000}"/>
    <cellStyle name="Neutra 2 4" xfId="329" xr:uid="{00000000-0005-0000-0000-000042010000}"/>
    <cellStyle name="Neutra 2 5" xfId="330" xr:uid="{00000000-0005-0000-0000-000043010000}"/>
    <cellStyle name="Neutra 2 6" xfId="331" xr:uid="{00000000-0005-0000-0000-000044010000}"/>
    <cellStyle name="Neutra 2 7" xfId="332" xr:uid="{00000000-0005-0000-0000-000045010000}"/>
    <cellStyle name="Neutra 2 8" xfId="333" xr:uid="{00000000-0005-0000-0000-000046010000}"/>
    <cellStyle name="Neutra 2 9" xfId="334" xr:uid="{00000000-0005-0000-0000-000047010000}"/>
    <cellStyle name="Normal" xfId="0" builtinId="0"/>
    <cellStyle name="Normal 10" xfId="335" xr:uid="{00000000-0005-0000-0000-000049010000}"/>
    <cellStyle name="Normal 100" xfId="336" xr:uid="{00000000-0005-0000-0000-00004A010000}"/>
    <cellStyle name="Normal 101" xfId="337" xr:uid="{00000000-0005-0000-0000-00004B010000}"/>
    <cellStyle name="Normal 102" xfId="338" xr:uid="{00000000-0005-0000-0000-00004C010000}"/>
    <cellStyle name="Normal 103" xfId="339" xr:uid="{00000000-0005-0000-0000-00004D010000}"/>
    <cellStyle name="Normal 11" xfId="340" xr:uid="{00000000-0005-0000-0000-00004E010000}"/>
    <cellStyle name="Normal 12" xfId="341" xr:uid="{00000000-0005-0000-0000-00004F010000}"/>
    <cellStyle name="Normal 13" xfId="342" xr:uid="{00000000-0005-0000-0000-000050010000}"/>
    <cellStyle name="Normal 14" xfId="343" xr:uid="{00000000-0005-0000-0000-000051010000}"/>
    <cellStyle name="Normal 15" xfId="344" xr:uid="{00000000-0005-0000-0000-000052010000}"/>
    <cellStyle name="Normal 16" xfId="345" xr:uid="{00000000-0005-0000-0000-000053010000}"/>
    <cellStyle name="Normal 17" xfId="346" xr:uid="{00000000-0005-0000-0000-000054010000}"/>
    <cellStyle name="Normal 18" xfId="347" xr:uid="{00000000-0005-0000-0000-000055010000}"/>
    <cellStyle name="Normal 19" xfId="348" xr:uid="{00000000-0005-0000-0000-000056010000}"/>
    <cellStyle name="Normal 2" xfId="10" xr:uid="{00000000-0005-0000-0000-000057010000}"/>
    <cellStyle name="Normal 2 10" xfId="349" xr:uid="{00000000-0005-0000-0000-000058010000}"/>
    <cellStyle name="Normal 2 11" xfId="350" xr:uid="{00000000-0005-0000-0000-000059010000}"/>
    <cellStyle name="Normal 2 12" xfId="501" xr:uid="{00000000-0005-0000-0000-00005A010000}"/>
    <cellStyle name="Normal 2 2" xfId="13" xr:uid="{00000000-0005-0000-0000-00005B010000}"/>
    <cellStyle name="Normal 2 2 2" xfId="2" xr:uid="{00000000-0005-0000-0000-00005C010000}"/>
    <cellStyle name="Normal 2 3" xfId="18" xr:uid="{00000000-0005-0000-0000-00005D010000}"/>
    <cellStyle name="Normal 2 4" xfId="351" xr:uid="{00000000-0005-0000-0000-00005E010000}"/>
    <cellStyle name="Normal 2 5" xfId="352" xr:uid="{00000000-0005-0000-0000-00005F010000}"/>
    <cellStyle name="Normal 2 6" xfId="353" xr:uid="{00000000-0005-0000-0000-000060010000}"/>
    <cellStyle name="Normal 2 7" xfId="354" xr:uid="{00000000-0005-0000-0000-000061010000}"/>
    <cellStyle name="Normal 2 8" xfId="355" xr:uid="{00000000-0005-0000-0000-000062010000}"/>
    <cellStyle name="Normal 2 9" xfId="356" xr:uid="{00000000-0005-0000-0000-000063010000}"/>
    <cellStyle name="Normal 20" xfId="357" xr:uid="{00000000-0005-0000-0000-000064010000}"/>
    <cellStyle name="Normal 21" xfId="358" xr:uid="{00000000-0005-0000-0000-000065010000}"/>
    <cellStyle name="Normal 22" xfId="359" xr:uid="{00000000-0005-0000-0000-000066010000}"/>
    <cellStyle name="Normal 23" xfId="360" xr:uid="{00000000-0005-0000-0000-000067010000}"/>
    <cellStyle name="Normal 24" xfId="361" xr:uid="{00000000-0005-0000-0000-000068010000}"/>
    <cellStyle name="Normal 25" xfId="362" xr:uid="{00000000-0005-0000-0000-000069010000}"/>
    <cellStyle name="Normal 26" xfId="363" xr:uid="{00000000-0005-0000-0000-00006A010000}"/>
    <cellStyle name="Normal 27" xfId="364" xr:uid="{00000000-0005-0000-0000-00006B010000}"/>
    <cellStyle name="Normal 28" xfId="365" xr:uid="{00000000-0005-0000-0000-00006C010000}"/>
    <cellStyle name="Normal 29" xfId="366" xr:uid="{00000000-0005-0000-0000-00006D010000}"/>
    <cellStyle name="Normal 3" xfId="11" xr:uid="{00000000-0005-0000-0000-00006E010000}"/>
    <cellStyle name="Normal 30" xfId="367" xr:uid="{00000000-0005-0000-0000-00006F010000}"/>
    <cellStyle name="Normal 31" xfId="368" xr:uid="{00000000-0005-0000-0000-000070010000}"/>
    <cellStyle name="Normal 32" xfId="369" xr:uid="{00000000-0005-0000-0000-000071010000}"/>
    <cellStyle name="Normal 33" xfId="370" xr:uid="{00000000-0005-0000-0000-000072010000}"/>
    <cellStyle name="Normal 34" xfId="371" xr:uid="{00000000-0005-0000-0000-000073010000}"/>
    <cellStyle name="Normal 35" xfId="372" xr:uid="{00000000-0005-0000-0000-000074010000}"/>
    <cellStyle name="Normal 36" xfId="373" xr:uid="{00000000-0005-0000-0000-000075010000}"/>
    <cellStyle name="Normal 37" xfId="374" xr:uid="{00000000-0005-0000-0000-000076010000}"/>
    <cellStyle name="Normal 38" xfId="375" xr:uid="{00000000-0005-0000-0000-000077010000}"/>
    <cellStyle name="Normal 39" xfId="376" xr:uid="{00000000-0005-0000-0000-000078010000}"/>
    <cellStyle name="Normal 4" xfId="17" xr:uid="{00000000-0005-0000-0000-000079010000}"/>
    <cellStyle name="Normal 40" xfId="377" xr:uid="{00000000-0005-0000-0000-00007A010000}"/>
    <cellStyle name="Normal 41" xfId="378" xr:uid="{00000000-0005-0000-0000-00007B010000}"/>
    <cellStyle name="Normal 42" xfId="379" xr:uid="{00000000-0005-0000-0000-00007C010000}"/>
    <cellStyle name="Normal 43" xfId="380" xr:uid="{00000000-0005-0000-0000-00007D010000}"/>
    <cellStyle name="Normal 44" xfId="381" xr:uid="{00000000-0005-0000-0000-00007E010000}"/>
    <cellStyle name="Normal 45" xfId="382" xr:uid="{00000000-0005-0000-0000-00007F010000}"/>
    <cellStyle name="Normal 46" xfId="383" xr:uid="{00000000-0005-0000-0000-000080010000}"/>
    <cellStyle name="Normal 47" xfId="384" xr:uid="{00000000-0005-0000-0000-000081010000}"/>
    <cellStyle name="Normal 48" xfId="385" xr:uid="{00000000-0005-0000-0000-000082010000}"/>
    <cellStyle name="Normal 49" xfId="386" xr:uid="{00000000-0005-0000-0000-000083010000}"/>
    <cellStyle name="Normal 5" xfId="12" xr:uid="{00000000-0005-0000-0000-000084010000}"/>
    <cellStyle name="Normal 50" xfId="387" xr:uid="{00000000-0005-0000-0000-000085010000}"/>
    <cellStyle name="Normal 51" xfId="388" xr:uid="{00000000-0005-0000-0000-000086010000}"/>
    <cellStyle name="Normal 52" xfId="389" xr:uid="{00000000-0005-0000-0000-000087010000}"/>
    <cellStyle name="Normal 53" xfId="390" xr:uid="{00000000-0005-0000-0000-000088010000}"/>
    <cellStyle name="Normal 54" xfId="391" xr:uid="{00000000-0005-0000-0000-000089010000}"/>
    <cellStyle name="Normal 55" xfId="392" xr:uid="{00000000-0005-0000-0000-00008A010000}"/>
    <cellStyle name="Normal 56" xfId="393" xr:uid="{00000000-0005-0000-0000-00008B010000}"/>
    <cellStyle name="Normal 57" xfId="394" xr:uid="{00000000-0005-0000-0000-00008C010000}"/>
    <cellStyle name="Normal 58" xfId="395" xr:uid="{00000000-0005-0000-0000-00008D010000}"/>
    <cellStyle name="Normal 59" xfId="396" xr:uid="{00000000-0005-0000-0000-00008E010000}"/>
    <cellStyle name="Normal 6" xfId="19" xr:uid="{00000000-0005-0000-0000-00008F010000}"/>
    <cellStyle name="Normal 6 10" xfId="397" xr:uid="{00000000-0005-0000-0000-000090010000}"/>
    <cellStyle name="Normal 6 2" xfId="398" xr:uid="{00000000-0005-0000-0000-000091010000}"/>
    <cellStyle name="Normal 6 3" xfId="399" xr:uid="{00000000-0005-0000-0000-000092010000}"/>
    <cellStyle name="Normal 6 4" xfId="400" xr:uid="{00000000-0005-0000-0000-000093010000}"/>
    <cellStyle name="Normal 6 5" xfId="401" xr:uid="{00000000-0005-0000-0000-000094010000}"/>
    <cellStyle name="Normal 6 6" xfId="402" xr:uid="{00000000-0005-0000-0000-000095010000}"/>
    <cellStyle name="Normal 6 7" xfId="403" xr:uid="{00000000-0005-0000-0000-000096010000}"/>
    <cellStyle name="Normal 6 8" xfId="404" xr:uid="{00000000-0005-0000-0000-000097010000}"/>
    <cellStyle name="Normal 6 9" xfId="405" xr:uid="{00000000-0005-0000-0000-000098010000}"/>
    <cellStyle name="Normal 60" xfId="526" xr:uid="{00000000-0005-0000-0000-000099010000}"/>
    <cellStyle name="Normal 7" xfId="15" xr:uid="{00000000-0005-0000-0000-00009A010000}"/>
    <cellStyle name="Normal 8" xfId="16" xr:uid="{00000000-0005-0000-0000-00009B010000}"/>
    <cellStyle name="Normal 9" xfId="406" xr:uid="{00000000-0005-0000-0000-00009C010000}"/>
    <cellStyle name="Normal 94" xfId="407" xr:uid="{00000000-0005-0000-0000-00009D010000}"/>
    <cellStyle name="Normal 95" xfId="408" xr:uid="{00000000-0005-0000-0000-00009E010000}"/>
    <cellStyle name="Normal 96" xfId="409" xr:uid="{00000000-0005-0000-0000-00009F010000}"/>
    <cellStyle name="Normal 97" xfId="410" xr:uid="{00000000-0005-0000-0000-0000A0010000}"/>
    <cellStyle name="Normal 98" xfId="411" xr:uid="{00000000-0005-0000-0000-0000A1010000}"/>
    <cellStyle name="Normal 99" xfId="412" xr:uid="{00000000-0005-0000-0000-0000A2010000}"/>
    <cellStyle name="Normal_Plan1" xfId="1" xr:uid="{00000000-0005-0000-0000-0000A3010000}"/>
    <cellStyle name="Nota 2" xfId="413" xr:uid="{00000000-0005-0000-0000-0000A4010000}"/>
    <cellStyle name="Nota 2 10" xfId="414" xr:uid="{00000000-0005-0000-0000-0000A5010000}"/>
    <cellStyle name="Nota 2 2" xfId="415" xr:uid="{00000000-0005-0000-0000-0000A6010000}"/>
    <cellStyle name="Nota 2 3" xfId="416" xr:uid="{00000000-0005-0000-0000-0000A7010000}"/>
    <cellStyle name="Nota 2 4" xfId="417" xr:uid="{00000000-0005-0000-0000-0000A8010000}"/>
    <cellStyle name="Nota 2 5" xfId="418" xr:uid="{00000000-0005-0000-0000-0000A9010000}"/>
    <cellStyle name="Nota 2 6" xfId="419" xr:uid="{00000000-0005-0000-0000-0000AA010000}"/>
    <cellStyle name="Nota 2 7" xfId="420" xr:uid="{00000000-0005-0000-0000-0000AB010000}"/>
    <cellStyle name="Nota 2 8" xfId="421" xr:uid="{00000000-0005-0000-0000-0000AC010000}"/>
    <cellStyle name="Nota 2 9" xfId="422" xr:uid="{00000000-0005-0000-0000-0000AD010000}"/>
    <cellStyle name="Nota 3" xfId="423" xr:uid="{00000000-0005-0000-0000-0000AE010000}"/>
    <cellStyle name="Nota 4" xfId="424" xr:uid="{00000000-0005-0000-0000-0000AF010000}"/>
    <cellStyle name="Nota 5" xfId="425" xr:uid="{00000000-0005-0000-0000-0000B0010000}"/>
    <cellStyle name="Nota 6" xfId="426" xr:uid="{00000000-0005-0000-0000-0000B1010000}"/>
    <cellStyle name="Nota 7" xfId="427" xr:uid="{00000000-0005-0000-0000-0000B2010000}"/>
    <cellStyle name="Porcentagem" xfId="527" builtinId="5"/>
    <cellStyle name="Porcentagem 2 2" xfId="428" xr:uid="{00000000-0005-0000-0000-0000B4010000}"/>
    <cellStyle name="Porcentagem 3" xfId="429" xr:uid="{00000000-0005-0000-0000-0000B5010000}"/>
    <cellStyle name="Porcentagem_Plan1" xfId="7" xr:uid="{00000000-0005-0000-0000-0000B6010000}"/>
    <cellStyle name="Saída 2" xfId="430" xr:uid="{00000000-0005-0000-0000-0000B7010000}"/>
    <cellStyle name="Saída 2 10" xfId="431" xr:uid="{00000000-0005-0000-0000-0000B8010000}"/>
    <cellStyle name="Saída 2 2" xfId="432" xr:uid="{00000000-0005-0000-0000-0000B9010000}"/>
    <cellStyle name="Saída 2 3" xfId="433" xr:uid="{00000000-0005-0000-0000-0000BA010000}"/>
    <cellStyle name="Saída 2 4" xfId="434" xr:uid="{00000000-0005-0000-0000-0000BB010000}"/>
    <cellStyle name="Saída 2 5" xfId="435" xr:uid="{00000000-0005-0000-0000-0000BC010000}"/>
    <cellStyle name="Saída 2 6" xfId="436" xr:uid="{00000000-0005-0000-0000-0000BD010000}"/>
    <cellStyle name="Saída 2 7" xfId="437" xr:uid="{00000000-0005-0000-0000-0000BE010000}"/>
    <cellStyle name="Saída 2 8" xfId="438" xr:uid="{00000000-0005-0000-0000-0000BF010000}"/>
    <cellStyle name="Saída 2 9" xfId="439" xr:uid="{00000000-0005-0000-0000-0000C0010000}"/>
    <cellStyle name="Separador de milhares 2" xfId="21" xr:uid="{00000000-0005-0000-0000-0000C1010000}"/>
    <cellStyle name="Separador de milhares 2 10" xfId="14" xr:uid="{00000000-0005-0000-0000-0000C2010000}"/>
    <cellStyle name="Separador de milhares 2 10 2" xfId="520" xr:uid="{00000000-0005-0000-0000-0000C3010000}"/>
    <cellStyle name="Separador de milhares 2 10 2 2" xfId="634" xr:uid="{00000000-0005-0000-0000-0000C4010000}"/>
    <cellStyle name="Separador de milhares 2 10 3" xfId="530" xr:uid="{00000000-0005-0000-0000-0000C5010000}"/>
    <cellStyle name="Separador de milhares 2 10 3 2" xfId="642" xr:uid="{00000000-0005-0000-0000-0000C6010000}"/>
    <cellStyle name="Separador de milhares 2 10 4" xfId="538" xr:uid="{00000000-0005-0000-0000-0000C7010000}"/>
    <cellStyle name="Separador de milhares 2 10 4 2" xfId="650" xr:uid="{00000000-0005-0000-0000-0000C8010000}"/>
    <cellStyle name="Separador de milhares 2 10 5" xfId="625" xr:uid="{00000000-0005-0000-0000-0000C9010000}"/>
    <cellStyle name="Separador de milhares 2 11" xfId="440" xr:uid="{00000000-0005-0000-0000-0000CA010000}"/>
    <cellStyle name="Separador de milhares 2 12" xfId="502" xr:uid="{00000000-0005-0000-0000-0000CB010000}"/>
    <cellStyle name="Separador de milhares 2 13" xfId="503" xr:uid="{00000000-0005-0000-0000-0000CC010000}"/>
    <cellStyle name="Separador de milhares 2 14" xfId="504" xr:uid="{00000000-0005-0000-0000-0000CD010000}"/>
    <cellStyle name="Separador de milhares 2 15" xfId="505" xr:uid="{00000000-0005-0000-0000-0000CE010000}"/>
    <cellStyle name="Separador de milhares 2 16" xfId="506" xr:uid="{00000000-0005-0000-0000-0000CF010000}"/>
    <cellStyle name="Separador de milhares 2 17" xfId="507" xr:uid="{00000000-0005-0000-0000-0000D0010000}"/>
    <cellStyle name="Separador de milhares 2 18" xfId="509" xr:uid="{00000000-0005-0000-0000-0000D1010000}"/>
    <cellStyle name="Separador de milhares 2 19" xfId="510" xr:uid="{00000000-0005-0000-0000-0000D2010000}"/>
    <cellStyle name="Separador de milhares 2 2" xfId="8" xr:uid="{00000000-0005-0000-0000-0000D3010000}"/>
    <cellStyle name="Separador de milhares 2 2 10" xfId="441" xr:uid="{00000000-0005-0000-0000-0000D4010000}"/>
    <cellStyle name="Separador de milhares 2 2 11" xfId="518" xr:uid="{00000000-0005-0000-0000-0000D5010000}"/>
    <cellStyle name="Separador de milhares 2 2 11 2" xfId="552" xr:uid="{00000000-0005-0000-0000-0000D6010000}"/>
    <cellStyle name="Separador de milhares 2 2 11 2 2" xfId="632" xr:uid="{00000000-0005-0000-0000-0000D7010000}"/>
    <cellStyle name="Separador de milhares 2 2 11 3" xfId="605" xr:uid="{00000000-0005-0000-0000-0000D8010000}"/>
    <cellStyle name="Separador de milhares 2 2 11 4" xfId="579" xr:uid="{00000000-0005-0000-0000-0000D9010000}"/>
    <cellStyle name="Separador de milhares 2 2 12" xfId="528" xr:uid="{00000000-0005-0000-0000-0000DA010000}"/>
    <cellStyle name="Separador de milhares 2 2 12 2" xfId="558" xr:uid="{00000000-0005-0000-0000-0000DB010000}"/>
    <cellStyle name="Separador de milhares 2 2 12 2 2" xfId="640" xr:uid="{00000000-0005-0000-0000-0000DC010000}"/>
    <cellStyle name="Separador de milhares 2 2 12 3" xfId="611" xr:uid="{00000000-0005-0000-0000-0000DD010000}"/>
    <cellStyle name="Separador de milhares 2 2 12 4" xfId="585" xr:uid="{00000000-0005-0000-0000-0000DE010000}"/>
    <cellStyle name="Separador de milhares 2 2 13" xfId="536" xr:uid="{00000000-0005-0000-0000-0000DF010000}"/>
    <cellStyle name="Separador de milhares 2 2 13 2" xfId="564" xr:uid="{00000000-0005-0000-0000-0000E0010000}"/>
    <cellStyle name="Separador de milhares 2 2 13 2 2" xfId="648" xr:uid="{00000000-0005-0000-0000-0000E1010000}"/>
    <cellStyle name="Separador de milhares 2 2 13 3" xfId="617" xr:uid="{00000000-0005-0000-0000-0000E2010000}"/>
    <cellStyle name="Separador de milhares 2 2 13 4" xfId="591" xr:uid="{00000000-0005-0000-0000-0000E3010000}"/>
    <cellStyle name="Separador de milhares 2 2 14" xfId="544" xr:uid="{00000000-0005-0000-0000-0000E4010000}"/>
    <cellStyle name="Separador de milhares 2 2 14 2" xfId="623" xr:uid="{00000000-0005-0000-0000-0000E5010000}"/>
    <cellStyle name="Separador de milhares 2 2 15" xfId="597" xr:uid="{00000000-0005-0000-0000-0000E6010000}"/>
    <cellStyle name="Separador de milhares 2 2 16" xfId="571" xr:uid="{00000000-0005-0000-0000-0000E7010000}"/>
    <cellStyle name="Separador de milhares 2 2 17" xfId="656" xr:uid="{FFA48FA8-C56E-403E-9F38-154CE69BE9A1}"/>
    <cellStyle name="Separador de milhares 2 2 2" xfId="442" xr:uid="{00000000-0005-0000-0000-0000E8010000}"/>
    <cellStyle name="Separador de milhares 2 2 3" xfId="443" xr:uid="{00000000-0005-0000-0000-0000E9010000}"/>
    <cellStyle name="Separador de milhares 2 2 4" xfId="444" xr:uid="{00000000-0005-0000-0000-0000EA010000}"/>
    <cellStyle name="Separador de milhares 2 2 5" xfId="445" xr:uid="{00000000-0005-0000-0000-0000EB010000}"/>
    <cellStyle name="Separador de milhares 2 2 6" xfId="446" xr:uid="{00000000-0005-0000-0000-0000EC010000}"/>
    <cellStyle name="Separador de milhares 2 2 7" xfId="447" xr:uid="{00000000-0005-0000-0000-0000ED010000}"/>
    <cellStyle name="Separador de milhares 2 2 8" xfId="448" xr:uid="{00000000-0005-0000-0000-0000EE010000}"/>
    <cellStyle name="Separador de milhares 2 2 9" xfId="449" xr:uid="{00000000-0005-0000-0000-0000EF010000}"/>
    <cellStyle name="Separador de milhares 2 20" xfId="511" xr:uid="{00000000-0005-0000-0000-0000F0010000}"/>
    <cellStyle name="Separador de milhares 2 21" xfId="512" xr:uid="{00000000-0005-0000-0000-0000F1010000}"/>
    <cellStyle name="Separador de milhares 2 22" xfId="513" xr:uid="{00000000-0005-0000-0000-0000F2010000}"/>
    <cellStyle name="Separador de milhares 2 23" xfId="514" xr:uid="{00000000-0005-0000-0000-0000F3010000}"/>
    <cellStyle name="Separador de milhares 2 3" xfId="450" xr:uid="{00000000-0005-0000-0000-0000F4010000}"/>
    <cellStyle name="Separador de milhares 2 4" xfId="451" xr:uid="{00000000-0005-0000-0000-0000F5010000}"/>
    <cellStyle name="Separador de milhares 2 5" xfId="452" xr:uid="{00000000-0005-0000-0000-0000F6010000}"/>
    <cellStyle name="Separador de milhares 2 6" xfId="453" xr:uid="{00000000-0005-0000-0000-0000F7010000}"/>
    <cellStyle name="Separador de milhares 2 7" xfId="454" xr:uid="{00000000-0005-0000-0000-0000F8010000}"/>
    <cellStyle name="Separador de milhares 2 8" xfId="455" xr:uid="{00000000-0005-0000-0000-0000F9010000}"/>
    <cellStyle name="Separador de milhares 2 9" xfId="456" xr:uid="{00000000-0005-0000-0000-0000FA010000}"/>
    <cellStyle name="Separador de milhares 3" xfId="457" xr:uid="{00000000-0005-0000-0000-0000FB010000}"/>
    <cellStyle name="Separador de milhares 3 2" xfId="522" xr:uid="{00000000-0005-0000-0000-0000FC010000}"/>
    <cellStyle name="Separador de milhares 3 2 2" xfId="554" xr:uid="{00000000-0005-0000-0000-0000FD010000}"/>
    <cellStyle name="Separador de milhares 3 2 2 2" xfId="636" xr:uid="{00000000-0005-0000-0000-0000FE010000}"/>
    <cellStyle name="Separador de milhares 3 2 3" xfId="607" xr:uid="{00000000-0005-0000-0000-0000FF010000}"/>
    <cellStyle name="Separador de milhares 3 2 4" xfId="581" xr:uid="{00000000-0005-0000-0000-000000020000}"/>
    <cellStyle name="Separador de milhares 3 3" xfId="532" xr:uid="{00000000-0005-0000-0000-000001020000}"/>
    <cellStyle name="Separador de milhares 3 3 2" xfId="560" xr:uid="{00000000-0005-0000-0000-000002020000}"/>
    <cellStyle name="Separador de milhares 3 3 2 2" xfId="644" xr:uid="{00000000-0005-0000-0000-000003020000}"/>
    <cellStyle name="Separador de milhares 3 3 3" xfId="613" xr:uid="{00000000-0005-0000-0000-000004020000}"/>
    <cellStyle name="Separador de milhares 3 3 4" xfId="587" xr:uid="{00000000-0005-0000-0000-000005020000}"/>
    <cellStyle name="Separador de milhares 3 4" xfId="540" xr:uid="{00000000-0005-0000-0000-000006020000}"/>
    <cellStyle name="Separador de milhares 3 4 2" xfId="566" xr:uid="{00000000-0005-0000-0000-000007020000}"/>
    <cellStyle name="Separador de milhares 3 4 2 2" xfId="652" xr:uid="{00000000-0005-0000-0000-000008020000}"/>
    <cellStyle name="Separador de milhares 3 4 3" xfId="619" xr:uid="{00000000-0005-0000-0000-000009020000}"/>
    <cellStyle name="Separador de milhares 3 4 4" xfId="593" xr:uid="{00000000-0005-0000-0000-00000A020000}"/>
    <cellStyle name="Separador de milhares 3 5" xfId="546" xr:uid="{00000000-0005-0000-0000-00000B020000}"/>
    <cellStyle name="Separador de milhares 3 5 2" xfId="627" xr:uid="{00000000-0005-0000-0000-00000C020000}"/>
    <cellStyle name="Separador de milhares 3 6" xfId="599" xr:uid="{00000000-0005-0000-0000-00000D020000}"/>
    <cellStyle name="Separador de milhares 3 7" xfId="573" xr:uid="{00000000-0005-0000-0000-00000E020000}"/>
    <cellStyle name="Separador de milhares 3 8" xfId="658" xr:uid="{8EA01F33-6FF5-4D60-9A97-811BE9557320}"/>
    <cellStyle name="Separador de milhares 4" xfId="458" xr:uid="{00000000-0005-0000-0000-00000F020000}"/>
    <cellStyle name="Separador de milhares 4 2" xfId="459" xr:uid="{00000000-0005-0000-0000-000010020000}"/>
    <cellStyle name="Separador de milhares 5" xfId="508" xr:uid="{00000000-0005-0000-0000-000011020000}"/>
    <cellStyle name="Separador de milhares 5 2" xfId="524" xr:uid="{00000000-0005-0000-0000-000012020000}"/>
    <cellStyle name="Separador de milhares 5 2 2" xfId="556" xr:uid="{00000000-0005-0000-0000-000013020000}"/>
    <cellStyle name="Separador de milhares 5 2 2 2" xfId="638" xr:uid="{00000000-0005-0000-0000-000014020000}"/>
    <cellStyle name="Separador de milhares 5 2 3" xfId="609" xr:uid="{00000000-0005-0000-0000-000015020000}"/>
    <cellStyle name="Separador de milhares 5 2 4" xfId="583" xr:uid="{00000000-0005-0000-0000-000016020000}"/>
    <cellStyle name="Separador de milhares 5 3" xfId="534" xr:uid="{00000000-0005-0000-0000-000017020000}"/>
    <cellStyle name="Separador de milhares 5 3 2" xfId="562" xr:uid="{00000000-0005-0000-0000-000018020000}"/>
    <cellStyle name="Separador de milhares 5 3 2 2" xfId="646" xr:uid="{00000000-0005-0000-0000-000019020000}"/>
    <cellStyle name="Separador de milhares 5 3 3" xfId="615" xr:uid="{00000000-0005-0000-0000-00001A020000}"/>
    <cellStyle name="Separador de milhares 5 3 4" xfId="589" xr:uid="{00000000-0005-0000-0000-00001B020000}"/>
    <cellStyle name="Separador de milhares 5 4" xfId="542" xr:uid="{00000000-0005-0000-0000-00001C020000}"/>
    <cellStyle name="Separador de milhares 5 4 2" xfId="568" xr:uid="{00000000-0005-0000-0000-00001D020000}"/>
    <cellStyle name="Separador de milhares 5 4 2 2" xfId="654" xr:uid="{00000000-0005-0000-0000-00001E020000}"/>
    <cellStyle name="Separador de milhares 5 4 3" xfId="621" xr:uid="{00000000-0005-0000-0000-00001F020000}"/>
    <cellStyle name="Separador de milhares 5 4 4" xfId="595" xr:uid="{00000000-0005-0000-0000-000020020000}"/>
    <cellStyle name="Separador de milhares 5 5" xfId="548" xr:uid="{00000000-0005-0000-0000-000021020000}"/>
    <cellStyle name="Separador de milhares 5 5 2" xfId="629" xr:uid="{00000000-0005-0000-0000-000022020000}"/>
    <cellStyle name="Separador de milhares 5 6" xfId="601" xr:uid="{00000000-0005-0000-0000-000023020000}"/>
    <cellStyle name="Separador de milhares 5 7" xfId="575" xr:uid="{00000000-0005-0000-0000-000024020000}"/>
    <cellStyle name="Separador de milhares 5 8" xfId="660" xr:uid="{4CEB000D-BE19-474E-AE3F-654851ED2990}"/>
    <cellStyle name="Separador de milhares 7" xfId="460" xr:uid="{00000000-0005-0000-0000-000025020000}"/>
    <cellStyle name="Separador de milhares 7 2" xfId="523" xr:uid="{00000000-0005-0000-0000-000026020000}"/>
    <cellStyle name="Separador de milhares 7 2 2" xfId="555" xr:uid="{00000000-0005-0000-0000-000027020000}"/>
    <cellStyle name="Separador de milhares 7 2 2 2" xfId="637" xr:uid="{00000000-0005-0000-0000-000028020000}"/>
    <cellStyle name="Separador de milhares 7 2 3" xfId="608" xr:uid="{00000000-0005-0000-0000-000029020000}"/>
    <cellStyle name="Separador de milhares 7 2 4" xfId="582" xr:uid="{00000000-0005-0000-0000-00002A020000}"/>
    <cellStyle name="Separador de milhares 7 3" xfId="533" xr:uid="{00000000-0005-0000-0000-00002B020000}"/>
    <cellStyle name="Separador de milhares 7 3 2" xfId="561" xr:uid="{00000000-0005-0000-0000-00002C020000}"/>
    <cellStyle name="Separador de milhares 7 3 2 2" xfId="645" xr:uid="{00000000-0005-0000-0000-00002D020000}"/>
    <cellStyle name="Separador de milhares 7 3 3" xfId="614" xr:uid="{00000000-0005-0000-0000-00002E020000}"/>
    <cellStyle name="Separador de milhares 7 3 4" xfId="588" xr:uid="{00000000-0005-0000-0000-00002F020000}"/>
    <cellStyle name="Separador de milhares 7 4" xfId="541" xr:uid="{00000000-0005-0000-0000-000030020000}"/>
    <cellStyle name="Separador de milhares 7 4 2" xfId="567" xr:uid="{00000000-0005-0000-0000-000031020000}"/>
    <cellStyle name="Separador de milhares 7 4 2 2" xfId="653" xr:uid="{00000000-0005-0000-0000-000032020000}"/>
    <cellStyle name="Separador de milhares 7 4 3" xfId="620" xr:uid="{00000000-0005-0000-0000-000033020000}"/>
    <cellStyle name="Separador de milhares 7 4 4" xfId="594" xr:uid="{00000000-0005-0000-0000-000034020000}"/>
    <cellStyle name="Separador de milhares 7 5" xfId="547" xr:uid="{00000000-0005-0000-0000-000035020000}"/>
    <cellStyle name="Separador de milhares 7 5 2" xfId="628" xr:uid="{00000000-0005-0000-0000-000036020000}"/>
    <cellStyle name="Separador de milhares 7 6" xfId="600" xr:uid="{00000000-0005-0000-0000-000037020000}"/>
    <cellStyle name="Separador de milhares 7 7" xfId="574" xr:uid="{00000000-0005-0000-0000-000038020000}"/>
    <cellStyle name="Separador de milhares 7 8" xfId="659" xr:uid="{0778668D-E0A7-434C-8620-87F964495E98}"/>
    <cellStyle name="Separador de milhares_Plan1 2" xfId="5" xr:uid="{00000000-0005-0000-0000-000039020000}"/>
    <cellStyle name="Texto de Aviso 2" xfId="461" xr:uid="{00000000-0005-0000-0000-00003A020000}"/>
    <cellStyle name="Texto Explicativo 2" xfId="462" xr:uid="{00000000-0005-0000-0000-00003B020000}"/>
    <cellStyle name="Título 1 1" xfId="463" xr:uid="{00000000-0005-0000-0000-00003C020000}"/>
    <cellStyle name="Título 1 1 1" xfId="464" xr:uid="{00000000-0005-0000-0000-00003D020000}"/>
    <cellStyle name="Título 1 1 1 1" xfId="465" xr:uid="{00000000-0005-0000-0000-00003E020000}"/>
    <cellStyle name="Título 1 1 1 1 1" xfId="466" xr:uid="{00000000-0005-0000-0000-00003F020000}"/>
    <cellStyle name="Título 1 1 1 1 1 1" xfId="467" xr:uid="{00000000-0005-0000-0000-000040020000}"/>
    <cellStyle name="Título 1 2" xfId="468" xr:uid="{00000000-0005-0000-0000-000041020000}"/>
    <cellStyle name="Título 1 2 10" xfId="469" xr:uid="{00000000-0005-0000-0000-000042020000}"/>
    <cellStyle name="Título 1 2 2" xfId="470" xr:uid="{00000000-0005-0000-0000-000043020000}"/>
    <cellStyle name="Título 1 2 3" xfId="471" xr:uid="{00000000-0005-0000-0000-000044020000}"/>
    <cellStyle name="Título 1 2 4" xfId="472" xr:uid="{00000000-0005-0000-0000-000045020000}"/>
    <cellStyle name="Título 1 2 5" xfId="473" xr:uid="{00000000-0005-0000-0000-000046020000}"/>
    <cellStyle name="Título 1 2 6" xfId="474" xr:uid="{00000000-0005-0000-0000-000047020000}"/>
    <cellStyle name="Título 1 2 7" xfId="475" xr:uid="{00000000-0005-0000-0000-000048020000}"/>
    <cellStyle name="Título 1 2 8" xfId="476" xr:uid="{00000000-0005-0000-0000-000049020000}"/>
    <cellStyle name="Título 1 2 9" xfId="477" xr:uid="{00000000-0005-0000-0000-00004A020000}"/>
    <cellStyle name="Título 2 2" xfId="478" xr:uid="{00000000-0005-0000-0000-00004B020000}"/>
    <cellStyle name="Título 3 2" xfId="479" xr:uid="{00000000-0005-0000-0000-00004C020000}"/>
    <cellStyle name="Título 4 2" xfId="480" xr:uid="{00000000-0005-0000-0000-00004D020000}"/>
    <cellStyle name="Título 5" xfId="481" xr:uid="{00000000-0005-0000-0000-00004E020000}"/>
    <cellStyle name="Título 5 10" xfId="482" xr:uid="{00000000-0005-0000-0000-00004F020000}"/>
    <cellStyle name="Título 5 2" xfId="483" xr:uid="{00000000-0005-0000-0000-000050020000}"/>
    <cellStyle name="Título 5 3" xfId="484" xr:uid="{00000000-0005-0000-0000-000051020000}"/>
    <cellStyle name="Título 5 4" xfId="485" xr:uid="{00000000-0005-0000-0000-000052020000}"/>
    <cellStyle name="Título 5 5" xfId="486" xr:uid="{00000000-0005-0000-0000-000053020000}"/>
    <cellStyle name="Título 5 6" xfId="487" xr:uid="{00000000-0005-0000-0000-000054020000}"/>
    <cellStyle name="Título 5 7" xfId="488" xr:uid="{00000000-0005-0000-0000-000055020000}"/>
    <cellStyle name="Título 5 8" xfId="489" xr:uid="{00000000-0005-0000-0000-000056020000}"/>
    <cellStyle name="Título 5 9" xfId="490" xr:uid="{00000000-0005-0000-0000-000057020000}"/>
    <cellStyle name="Total 2" xfId="491" xr:uid="{00000000-0005-0000-0000-000058020000}"/>
    <cellStyle name="Vírgula" xfId="515" builtinId="3"/>
    <cellStyle name="Vírgula 2" xfId="3" xr:uid="{00000000-0005-0000-0000-00005A020000}"/>
    <cellStyle name="Vírgula 2 10" xfId="492" xr:uid="{00000000-0005-0000-0000-00005B020000}"/>
    <cellStyle name="Vírgula 2 11" xfId="9" xr:uid="{00000000-0005-0000-0000-00005C020000}"/>
    <cellStyle name="Vírgula 2 11 2" xfId="519" xr:uid="{00000000-0005-0000-0000-00005D020000}"/>
    <cellStyle name="Vírgula 2 11 2 2" xfId="553" xr:uid="{00000000-0005-0000-0000-00005E020000}"/>
    <cellStyle name="Vírgula 2 11 2 2 2" xfId="633" xr:uid="{00000000-0005-0000-0000-00005F020000}"/>
    <cellStyle name="Vírgula 2 11 2 3" xfId="606" xr:uid="{00000000-0005-0000-0000-000060020000}"/>
    <cellStyle name="Vírgula 2 11 2 4" xfId="580" xr:uid="{00000000-0005-0000-0000-000061020000}"/>
    <cellStyle name="Vírgula 2 11 3" xfId="529" xr:uid="{00000000-0005-0000-0000-000062020000}"/>
    <cellStyle name="Vírgula 2 11 3 2" xfId="559" xr:uid="{00000000-0005-0000-0000-000063020000}"/>
    <cellStyle name="Vírgula 2 11 3 2 2" xfId="641" xr:uid="{00000000-0005-0000-0000-000064020000}"/>
    <cellStyle name="Vírgula 2 11 3 3" xfId="612" xr:uid="{00000000-0005-0000-0000-000065020000}"/>
    <cellStyle name="Vírgula 2 11 3 4" xfId="586" xr:uid="{00000000-0005-0000-0000-000066020000}"/>
    <cellStyle name="Vírgula 2 11 4" xfId="537" xr:uid="{00000000-0005-0000-0000-000067020000}"/>
    <cellStyle name="Vírgula 2 11 4 2" xfId="565" xr:uid="{00000000-0005-0000-0000-000068020000}"/>
    <cellStyle name="Vírgula 2 11 4 2 2" xfId="649" xr:uid="{00000000-0005-0000-0000-000069020000}"/>
    <cellStyle name="Vírgula 2 11 4 3" xfId="618" xr:uid="{00000000-0005-0000-0000-00006A020000}"/>
    <cellStyle name="Vírgula 2 11 4 4" xfId="592" xr:uid="{00000000-0005-0000-0000-00006B020000}"/>
    <cellStyle name="Vírgula 2 11 5" xfId="545" xr:uid="{00000000-0005-0000-0000-00006C020000}"/>
    <cellStyle name="Vírgula 2 11 5 2" xfId="624" xr:uid="{00000000-0005-0000-0000-00006D020000}"/>
    <cellStyle name="Vírgula 2 11 6" xfId="598" xr:uid="{00000000-0005-0000-0000-00006E020000}"/>
    <cellStyle name="Vírgula 2 11 7" xfId="572" xr:uid="{00000000-0005-0000-0000-00006F020000}"/>
    <cellStyle name="Vírgula 2 11 8" xfId="657" xr:uid="{08DDBEE4-09C2-426F-B999-952CC81CD4D8}"/>
    <cellStyle name="Vírgula 2 12" xfId="517" xr:uid="{00000000-0005-0000-0000-000070020000}"/>
    <cellStyle name="Vírgula 2 12 2" xfId="551" xr:uid="{00000000-0005-0000-0000-000071020000}"/>
    <cellStyle name="Vírgula 2 12 2 2" xfId="631" xr:uid="{00000000-0005-0000-0000-000072020000}"/>
    <cellStyle name="Vírgula 2 12 3" xfId="604" xr:uid="{00000000-0005-0000-0000-000073020000}"/>
    <cellStyle name="Vírgula 2 12 4" xfId="578" xr:uid="{00000000-0005-0000-0000-000074020000}"/>
    <cellStyle name="Vírgula 2 2" xfId="493" xr:uid="{00000000-0005-0000-0000-000075020000}"/>
    <cellStyle name="Vírgula 2 3" xfId="494" xr:uid="{00000000-0005-0000-0000-000076020000}"/>
    <cellStyle name="Vírgula 2 4" xfId="495" xr:uid="{00000000-0005-0000-0000-000077020000}"/>
    <cellStyle name="Vírgula 2 5" xfId="496" xr:uid="{00000000-0005-0000-0000-000078020000}"/>
    <cellStyle name="Vírgula 2 6" xfId="497" xr:uid="{00000000-0005-0000-0000-000079020000}"/>
    <cellStyle name="Vírgula 2 7" xfId="498" xr:uid="{00000000-0005-0000-0000-00007A020000}"/>
    <cellStyle name="Vírgula 2 8" xfId="499" xr:uid="{00000000-0005-0000-0000-00007B020000}"/>
    <cellStyle name="Vírgula 2 9" xfId="500" xr:uid="{00000000-0005-0000-0000-00007C020000}"/>
    <cellStyle name="Vírgula 3" xfId="525" xr:uid="{00000000-0005-0000-0000-00007D020000}"/>
    <cellStyle name="Vírgula 3 2" xfId="557" xr:uid="{00000000-0005-0000-0000-00007E020000}"/>
    <cellStyle name="Vírgula 3 2 2" xfId="639" xr:uid="{00000000-0005-0000-0000-00007F020000}"/>
    <cellStyle name="Vírgula 3 3" xfId="610" xr:uid="{00000000-0005-0000-0000-000080020000}"/>
    <cellStyle name="Vírgula 3 4" xfId="584" xr:uid="{00000000-0005-0000-0000-000081020000}"/>
    <cellStyle name="Vírgula 4" xfId="535" xr:uid="{00000000-0005-0000-0000-000082020000}"/>
    <cellStyle name="Vírgula 4 2" xfId="563" xr:uid="{00000000-0005-0000-0000-000083020000}"/>
    <cellStyle name="Vírgula 4 2 2" xfId="647" xr:uid="{00000000-0005-0000-0000-000084020000}"/>
    <cellStyle name="Vírgula 4 3" xfId="616" xr:uid="{00000000-0005-0000-0000-000085020000}"/>
    <cellStyle name="Vírgula 4 4" xfId="590" xr:uid="{00000000-0005-0000-0000-000086020000}"/>
    <cellStyle name="Vírgula 5" xfId="543" xr:uid="{00000000-0005-0000-0000-000087020000}"/>
    <cellStyle name="Vírgula 5 2" xfId="569" xr:uid="{00000000-0005-0000-0000-000088020000}"/>
    <cellStyle name="Vírgula 5 2 2" xfId="655" xr:uid="{00000000-0005-0000-0000-000089020000}"/>
    <cellStyle name="Vírgula 5 3" xfId="622" xr:uid="{00000000-0005-0000-0000-00008A020000}"/>
    <cellStyle name="Vírgula 5 4" xfId="596" xr:uid="{00000000-0005-0000-0000-00008B020000}"/>
    <cellStyle name="Vírgula 6" xfId="549" xr:uid="{00000000-0005-0000-0000-00008C020000}"/>
    <cellStyle name="Vírgula 6 2" xfId="630" xr:uid="{00000000-0005-0000-0000-00008D020000}"/>
    <cellStyle name="Vírgula 7" xfId="602" xr:uid="{00000000-0005-0000-0000-00008E020000}"/>
    <cellStyle name="Vírgula 8" xfId="576" xr:uid="{00000000-0005-0000-0000-00008F020000}"/>
    <cellStyle name="Vírgula 9" xfId="661" xr:uid="{5A128988-9E11-408D-9C63-F323B435CB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sz="2000">
                <a:solidFill>
                  <a:schemeClr val="tx1"/>
                </a:solidFill>
              </a:rPr>
              <a:t>Quantitativo x Coleta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B97-4316-95D4-58B83419E3B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B97-4316-95D4-58B83419E3B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B97-4316-95D4-58B83419E3B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B97-4316-95D4-58B83419E3BF}"/>
              </c:ext>
            </c:extLst>
          </c:dPt>
          <c:dLbls>
            <c:dLbl>
              <c:idx val="0"/>
              <c:layout>
                <c:manualLayout>
                  <c:x val="9.1612663022048926E-3"/>
                  <c:y val="-4.083724251193895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7-4316-95D4-58B83419E3BF}"/>
                </c:ext>
              </c:extLst>
            </c:dLbl>
            <c:dLbl>
              <c:idx val="1"/>
              <c:layout>
                <c:manualLayout>
                  <c:x val="-1.5863373242728254E-2"/>
                  <c:y val="4.045925654642006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7-4316-95D4-58B83419E3BF}"/>
                </c:ext>
              </c:extLst>
            </c:dLbl>
            <c:dLbl>
              <c:idx val="2"/>
              <c:layout>
                <c:manualLayout>
                  <c:x val="-4.6047531729766656E-3"/>
                  <c:y val="-1.409802844411890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97-4316-95D4-58B83419E3BF}"/>
                </c:ext>
              </c:extLst>
            </c:dLbl>
            <c:dLbl>
              <c:idx val="3"/>
              <c:layout>
                <c:manualLayout>
                  <c:x val="3.1203152255188254E-2"/>
                  <c:y val="-2.731099603932898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97-4316-95D4-58B83419E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'Item 8 - Aterro Sanitário'!$F$493:$F$496</c:f>
              <c:strCache>
                <c:ptCount val="4"/>
                <c:pt idx="0">
                  <c:v>Via - Domiciliar</c:v>
                </c:pt>
                <c:pt idx="1">
                  <c:v>Via - Volumoso</c:v>
                </c:pt>
                <c:pt idx="2">
                  <c:v>Prefeitura</c:v>
                </c:pt>
                <c:pt idx="3">
                  <c:v>Particular</c:v>
                </c:pt>
              </c:strCache>
            </c:strRef>
          </c:cat>
          <c:val>
            <c:numRef>
              <c:f>'Item 8 - Aterro Sanitário'!$G$493:$G$496</c:f>
              <c:numCache>
                <c:formatCode>#,##0.00</c:formatCode>
                <c:ptCount val="4"/>
                <c:pt idx="0">
                  <c:v>2232.473</c:v>
                </c:pt>
                <c:pt idx="1">
                  <c:v>28.77</c:v>
                </c:pt>
                <c:pt idx="2">
                  <c:v>17.975000000000001</c:v>
                </c:pt>
                <c:pt idx="3">
                  <c:v>607.28700000000003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97-4316-95D4-58B83419E3B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2.png"/><Relationship Id="rId1" Type="http://schemas.openxmlformats.org/officeDocument/2006/relationships/image" Target="../media/image15.pn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2" Type="http://schemas.openxmlformats.org/officeDocument/2006/relationships/image" Target="../media/image2.png"/><Relationship Id="rId1" Type="http://schemas.openxmlformats.org/officeDocument/2006/relationships/image" Target="../media/image15.pn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35.jpeg"/><Relationship Id="rId7" Type="http://schemas.openxmlformats.org/officeDocument/2006/relationships/image" Target="../media/image39.jpeg"/><Relationship Id="rId2" Type="http://schemas.openxmlformats.org/officeDocument/2006/relationships/image" Target="../media/image2.png"/><Relationship Id="rId1" Type="http://schemas.openxmlformats.org/officeDocument/2006/relationships/image" Target="../media/image34.pn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10" Type="http://schemas.openxmlformats.org/officeDocument/2006/relationships/image" Target="../media/image42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2" Type="http://schemas.openxmlformats.org/officeDocument/2006/relationships/image" Target="../media/image2.png"/><Relationship Id="rId1" Type="http://schemas.openxmlformats.org/officeDocument/2006/relationships/image" Target="../media/image43.pn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10" Type="http://schemas.openxmlformats.org/officeDocument/2006/relationships/image" Target="../media/image51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3" Type="http://schemas.openxmlformats.org/officeDocument/2006/relationships/image" Target="../media/image53.jpeg"/><Relationship Id="rId7" Type="http://schemas.openxmlformats.org/officeDocument/2006/relationships/image" Target="../media/image57.jpeg"/><Relationship Id="rId2" Type="http://schemas.openxmlformats.org/officeDocument/2006/relationships/image" Target="../media/image2.png"/><Relationship Id="rId1" Type="http://schemas.openxmlformats.org/officeDocument/2006/relationships/image" Target="../media/image52.png"/><Relationship Id="rId6" Type="http://schemas.openxmlformats.org/officeDocument/2006/relationships/image" Target="../media/image56.jpeg"/><Relationship Id="rId5" Type="http://schemas.openxmlformats.org/officeDocument/2006/relationships/image" Target="../media/image55.jpeg"/><Relationship Id="rId10" Type="http://schemas.openxmlformats.org/officeDocument/2006/relationships/image" Target="../media/image60.jpeg"/><Relationship Id="rId4" Type="http://schemas.openxmlformats.org/officeDocument/2006/relationships/image" Target="../media/image54.jpeg"/><Relationship Id="rId9" Type="http://schemas.openxmlformats.org/officeDocument/2006/relationships/image" Target="../media/image59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3.png"/><Relationship Id="rId1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5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5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52.png"/><Relationship Id="rId1" Type="http://schemas.openxmlformats.org/officeDocument/2006/relationships/image" Target="../media/image66.png"/><Relationship Id="rId4" Type="http://schemas.openxmlformats.org/officeDocument/2006/relationships/image" Target="../media/image68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833438</xdr:colOff>
      <xdr:row>1</xdr:row>
      <xdr:rowOff>180975</xdr:rowOff>
    </xdr:from>
    <xdr:to>
      <xdr:col>14</xdr:col>
      <xdr:colOff>1203206</xdr:colOff>
      <xdr:row>1</xdr:row>
      <xdr:rowOff>825500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91626" y="371475"/>
          <a:ext cx="2004893" cy="64452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547684</xdr:colOff>
      <xdr:row>1</xdr:row>
      <xdr:rowOff>95251</xdr:rowOff>
    </xdr:from>
    <xdr:to>
      <xdr:col>2</xdr:col>
      <xdr:colOff>1619246</xdr:colOff>
      <xdr:row>1</xdr:row>
      <xdr:rowOff>862631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63BE4A2-5CF7-4373-AB94-E2300D60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09" y="285751"/>
          <a:ext cx="1976437" cy="7673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657225</xdr:colOff>
      <xdr:row>1</xdr:row>
      <xdr:rowOff>209550</xdr:rowOff>
    </xdr:from>
    <xdr:to>
      <xdr:col>2</xdr:col>
      <xdr:colOff>811185</xdr:colOff>
      <xdr:row>3</xdr:row>
      <xdr:rowOff>179306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409575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1</xdr:row>
      <xdr:rowOff>250918</xdr:rowOff>
    </xdr:from>
    <xdr:to>
      <xdr:col>8</xdr:col>
      <xdr:colOff>1148260</xdr:colOff>
      <xdr:row>3</xdr:row>
      <xdr:rowOff>129473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2650" y="450943"/>
          <a:ext cx="805360" cy="4119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1911350</xdr:colOff>
      <xdr:row>1</xdr:row>
      <xdr:rowOff>276318</xdr:rowOff>
    </xdr:from>
    <xdr:to>
      <xdr:col>11</xdr:col>
      <xdr:colOff>795835</xdr:colOff>
      <xdr:row>1</xdr:row>
      <xdr:rowOff>678748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657318"/>
          <a:ext cx="805360" cy="402430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490</xdr:row>
      <xdr:rowOff>31750</xdr:rowOff>
    </xdr:from>
    <xdr:to>
      <xdr:col>4</xdr:col>
      <xdr:colOff>1905000</xdr:colOff>
      <xdr:row>496</xdr:row>
      <xdr:rowOff>412750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746124</xdr:colOff>
      <xdr:row>1</xdr:row>
      <xdr:rowOff>127000</xdr:rowOff>
    </xdr:from>
    <xdr:to>
      <xdr:col>2</xdr:col>
      <xdr:colOff>1285874</xdr:colOff>
      <xdr:row>1</xdr:row>
      <xdr:rowOff>811171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0C4C8DB-9824-4194-A66D-0298863C0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49" y="508000"/>
          <a:ext cx="1762125" cy="6841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2</xdr:row>
      <xdr:rowOff>12793</xdr:rowOff>
    </xdr:from>
    <xdr:to>
      <xdr:col>3</xdr:col>
      <xdr:colOff>1053010</xdr:colOff>
      <xdr:row>4</xdr:row>
      <xdr:rowOff>3454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365218"/>
          <a:ext cx="614860" cy="31451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1</xdr:row>
      <xdr:rowOff>95251</xdr:rowOff>
    </xdr:from>
    <xdr:to>
      <xdr:col>2</xdr:col>
      <xdr:colOff>95250</xdr:colOff>
      <xdr:row>4</xdr:row>
      <xdr:rowOff>38469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36B52C3-AD05-433A-8E66-38AA2619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1" y="295276"/>
          <a:ext cx="1104899" cy="4289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1695450</xdr:colOff>
      <xdr:row>2</xdr:row>
      <xdr:rowOff>13899</xdr:rowOff>
    </xdr:from>
    <xdr:to>
      <xdr:col>5</xdr:col>
      <xdr:colOff>614860</xdr:colOff>
      <xdr:row>4</xdr:row>
      <xdr:rowOff>4560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3550" y="375849"/>
          <a:ext cx="614860" cy="31451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</xdr:row>
      <xdr:rowOff>66675</xdr:rowOff>
    </xdr:from>
    <xdr:to>
      <xdr:col>2</xdr:col>
      <xdr:colOff>219075</xdr:colOff>
      <xdr:row>4</xdr:row>
      <xdr:rowOff>102795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B0B1E75-3C3E-4456-84BD-1416AFA4B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66700"/>
          <a:ext cx="1285875" cy="5218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197908</xdr:colOff>
      <xdr:row>2</xdr:row>
      <xdr:rowOff>36708</xdr:rowOff>
    </xdr:from>
    <xdr:to>
      <xdr:col>5</xdr:col>
      <xdr:colOff>853281</xdr:colOff>
      <xdr:row>4</xdr:row>
      <xdr:rowOff>8823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91EDB81-7AEA-49F5-948E-70461D4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0908" y="397864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1</xdr:row>
      <xdr:rowOff>23813</xdr:rowOff>
    </xdr:from>
    <xdr:to>
      <xdr:col>2</xdr:col>
      <xdr:colOff>381000</xdr:colOff>
      <xdr:row>4</xdr:row>
      <xdr:rowOff>78483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DD4A91B-0D8A-46E4-9D83-AE8154E2C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94" y="226219"/>
          <a:ext cx="1428750" cy="5547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145519</xdr:colOff>
      <xdr:row>2</xdr:row>
      <xdr:rowOff>26729</xdr:rowOff>
    </xdr:from>
    <xdr:to>
      <xdr:col>5</xdr:col>
      <xdr:colOff>800892</xdr:colOff>
      <xdr:row>4</xdr:row>
      <xdr:rowOff>432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40BC8C9-2726-4939-ACB5-9D5D3F3B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8519" y="385504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</xdr:row>
      <xdr:rowOff>47625</xdr:rowOff>
    </xdr:from>
    <xdr:to>
      <xdr:col>2</xdr:col>
      <xdr:colOff>323850</xdr:colOff>
      <xdr:row>4</xdr:row>
      <xdr:rowOff>126270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6C13598-5822-430E-A289-05813C23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47650"/>
          <a:ext cx="1390650" cy="5644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355069</xdr:colOff>
      <xdr:row>2</xdr:row>
      <xdr:rowOff>36254</xdr:rowOff>
    </xdr:from>
    <xdr:to>
      <xdr:col>5</xdr:col>
      <xdr:colOff>1010442</xdr:colOff>
      <xdr:row>4</xdr:row>
      <xdr:rowOff>9957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43D7278-5182-4D57-85E5-C50500E9E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8069" y="395029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66675</xdr:rowOff>
    </xdr:from>
    <xdr:to>
      <xdr:col>2</xdr:col>
      <xdr:colOff>152400</xdr:colOff>
      <xdr:row>4</xdr:row>
      <xdr:rowOff>91198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D7721AA-A515-42D3-86D4-680C475F6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66700"/>
          <a:ext cx="1257300" cy="5102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355069</xdr:colOff>
      <xdr:row>2</xdr:row>
      <xdr:rowOff>36254</xdr:rowOff>
    </xdr:from>
    <xdr:to>
      <xdr:col>5</xdr:col>
      <xdr:colOff>1010442</xdr:colOff>
      <xdr:row>4</xdr:row>
      <xdr:rowOff>9957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7D3760-7664-4CE2-AB31-BDEBA180E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8069" y="395029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</xdr:row>
      <xdr:rowOff>47625</xdr:rowOff>
    </xdr:from>
    <xdr:to>
      <xdr:col>2</xdr:col>
      <xdr:colOff>190500</xdr:colOff>
      <xdr:row>4</xdr:row>
      <xdr:rowOff>99209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36EFC00-5E2D-4271-9F1C-045D8D8AC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47650"/>
          <a:ext cx="1323975" cy="5373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355069</xdr:colOff>
      <xdr:row>2</xdr:row>
      <xdr:rowOff>36254</xdr:rowOff>
    </xdr:from>
    <xdr:to>
      <xdr:col>5</xdr:col>
      <xdr:colOff>1010442</xdr:colOff>
      <xdr:row>4</xdr:row>
      <xdr:rowOff>9957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8D0DBA8-A28E-4501-B08F-D29A5D85C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8069" y="395029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</xdr:row>
      <xdr:rowOff>47625</xdr:rowOff>
    </xdr:from>
    <xdr:to>
      <xdr:col>2</xdr:col>
      <xdr:colOff>314325</xdr:colOff>
      <xdr:row>4</xdr:row>
      <xdr:rowOff>126270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E0AB7E8-DAC9-45D6-8FBB-88C8279C5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47650"/>
          <a:ext cx="1390650" cy="5644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5613400</xdr:colOff>
      <xdr:row>1</xdr:row>
      <xdr:rowOff>269968</xdr:rowOff>
    </xdr:from>
    <xdr:to>
      <xdr:col>2</xdr:col>
      <xdr:colOff>6418760</xdr:colOff>
      <xdr:row>3</xdr:row>
      <xdr:rowOff>138998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10A3A13-E20D-4F29-8383-C1CA7B485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1450" y="479518"/>
          <a:ext cx="805360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539749</xdr:colOff>
      <xdr:row>1</xdr:row>
      <xdr:rowOff>142875</xdr:rowOff>
    </xdr:from>
    <xdr:to>
      <xdr:col>1</xdr:col>
      <xdr:colOff>2143124</xdr:colOff>
      <xdr:row>4</xdr:row>
      <xdr:rowOff>63383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7E07879-7CF2-4AB2-91AD-625DA488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49" y="349250"/>
          <a:ext cx="1603375" cy="650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828675</xdr:colOff>
      <xdr:row>1</xdr:row>
      <xdr:rowOff>308068</xdr:rowOff>
    </xdr:from>
    <xdr:to>
      <xdr:col>9</xdr:col>
      <xdr:colOff>1634035</xdr:colOff>
      <xdr:row>1</xdr:row>
      <xdr:rowOff>726374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541AE80-CD80-4FCC-ABEC-089CB5F5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5675" y="879568"/>
          <a:ext cx="805360" cy="41830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</xdr:row>
      <xdr:rowOff>127000</xdr:rowOff>
    </xdr:from>
    <xdr:to>
      <xdr:col>2</xdr:col>
      <xdr:colOff>2063750</xdr:colOff>
      <xdr:row>1</xdr:row>
      <xdr:rowOff>780352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641DEFA-E186-464F-AB5C-48AE4422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0" y="698500"/>
          <a:ext cx="1682750" cy="65335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5613400</xdr:colOff>
      <xdr:row>1</xdr:row>
      <xdr:rowOff>269968</xdr:rowOff>
    </xdr:from>
    <xdr:to>
      <xdr:col>2</xdr:col>
      <xdr:colOff>6418760</xdr:colOff>
      <xdr:row>3</xdr:row>
      <xdr:rowOff>138998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36104AB-A414-491F-8B6E-149225FE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1450" y="479518"/>
          <a:ext cx="805360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622300</xdr:colOff>
      <xdr:row>1</xdr:row>
      <xdr:rowOff>95250</xdr:rowOff>
    </xdr:from>
    <xdr:to>
      <xdr:col>1</xdr:col>
      <xdr:colOff>2378710</xdr:colOff>
      <xdr:row>4</xdr:row>
      <xdr:rowOff>76200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DDBFCD1-7E32-41FA-A900-AE97B3A91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4800"/>
          <a:ext cx="1756410" cy="7048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5613400</xdr:colOff>
      <xdr:row>1</xdr:row>
      <xdr:rowOff>269968</xdr:rowOff>
    </xdr:from>
    <xdr:to>
      <xdr:col>2</xdr:col>
      <xdr:colOff>6418760</xdr:colOff>
      <xdr:row>3</xdr:row>
      <xdr:rowOff>138998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4150" y="492218"/>
          <a:ext cx="805360" cy="40878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1</xdr:row>
      <xdr:rowOff>190498</xdr:rowOff>
    </xdr:from>
    <xdr:to>
      <xdr:col>1</xdr:col>
      <xdr:colOff>1928812</xdr:colOff>
      <xdr:row>4</xdr:row>
      <xdr:rowOff>30856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1EF546D-3798-44B9-832F-33F63E349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04811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2</xdr:col>
      <xdr:colOff>241125</xdr:colOff>
      <xdr:row>9</xdr:row>
      <xdr:rowOff>98250</xdr:rowOff>
    </xdr:from>
    <xdr:to>
      <xdr:col>2</xdr:col>
      <xdr:colOff>6762750</xdr:colOff>
      <xdr:row>9</xdr:row>
      <xdr:rowOff>5100039</xdr:rowOff>
    </xdr:to>
    <xdr:pic>
      <xdr:nvPicPr>
        <xdr:cNvPr id="547" name="Imagem 546">
          <a:extLst>
            <a:ext uri="{FF2B5EF4-FFF2-40B4-BE49-F238E27FC236}">
              <a16:creationId xmlns:a16="http://schemas.microsoft.com/office/drawing/2014/main" id="{CCF87EB0-4967-44D3-9D15-56DA0B273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0125" y="17290875"/>
          <a:ext cx="6521625" cy="5001789"/>
        </a:xfrm>
        <a:prstGeom prst="rect">
          <a:avLst/>
        </a:prstGeom>
      </xdr:spPr>
    </xdr:pic>
    <xdr:clientData/>
  </xdr:twoCellAnchor>
  <xdr:twoCellAnchor editAs="oneCell">
    <xdr:from>
      <xdr:col>1</xdr:col>
      <xdr:colOff>169500</xdr:colOff>
      <xdr:row>9</xdr:row>
      <xdr:rowOff>74251</xdr:rowOff>
    </xdr:from>
    <xdr:to>
      <xdr:col>1</xdr:col>
      <xdr:colOff>6905625</xdr:colOff>
      <xdr:row>9</xdr:row>
      <xdr:rowOff>5085069</xdr:rowOff>
    </xdr:to>
    <xdr:pic>
      <xdr:nvPicPr>
        <xdr:cNvPr id="567" name="Imagem 566">
          <a:extLst>
            <a:ext uri="{FF2B5EF4-FFF2-40B4-BE49-F238E27FC236}">
              <a16:creationId xmlns:a16="http://schemas.microsoft.com/office/drawing/2014/main" id="{98257B7B-6AA3-4A23-9DAF-D5FDEEE4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25" y="17266876"/>
          <a:ext cx="6736125" cy="5010818"/>
        </a:xfrm>
        <a:prstGeom prst="rect">
          <a:avLst/>
        </a:prstGeom>
      </xdr:spPr>
    </xdr:pic>
    <xdr:clientData/>
  </xdr:twoCellAnchor>
  <xdr:twoCellAnchor editAs="oneCell">
    <xdr:from>
      <xdr:col>2</xdr:col>
      <xdr:colOff>123750</xdr:colOff>
      <xdr:row>8</xdr:row>
      <xdr:rowOff>123751</xdr:rowOff>
    </xdr:from>
    <xdr:to>
      <xdr:col>2</xdr:col>
      <xdr:colOff>6858000</xdr:colOff>
      <xdr:row>8</xdr:row>
      <xdr:rowOff>5133175</xdr:rowOff>
    </xdr:to>
    <xdr:pic>
      <xdr:nvPicPr>
        <xdr:cNvPr id="621" name="Imagem 620">
          <a:extLst>
            <a:ext uri="{FF2B5EF4-FFF2-40B4-BE49-F238E27FC236}">
              <a16:creationId xmlns:a16="http://schemas.microsoft.com/office/drawing/2014/main" id="{96068705-906A-44C0-BDC2-EA827BC00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750" y="12125251"/>
          <a:ext cx="6734250" cy="5009424"/>
        </a:xfrm>
        <a:prstGeom prst="rect">
          <a:avLst/>
        </a:prstGeom>
      </xdr:spPr>
    </xdr:pic>
    <xdr:clientData/>
  </xdr:twoCellAnchor>
  <xdr:twoCellAnchor editAs="oneCell">
    <xdr:from>
      <xdr:col>1</xdr:col>
      <xdr:colOff>83250</xdr:colOff>
      <xdr:row>8</xdr:row>
      <xdr:rowOff>83250</xdr:rowOff>
    </xdr:from>
    <xdr:to>
      <xdr:col>1</xdr:col>
      <xdr:colOff>6905625</xdr:colOff>
      <xdr:row>8</xdr:row>
      <xdr:rowOff>5158227</xdr:rowOff>
    </xdr:to>
    <xdr:pic>
      <xdr:nvPicPr>
        <xdr:cNvPr id="623" name="Imagem 622">
          <a:extLst>
            <a:ext uri="{FF2B5EF4-FFF2-40B4-BE49-F238E27FC236}">
              <a16:creationId xmlns:a16="http://schemas.microsoft.com/office/drawing/2014/main" id="{F506A135-8611-412C-B27D-498AF4FE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75" y="12084750"/>
          <a:ext cx="6822375" cy="5074977"/>
        </a:xfrm>
        <a:prstGeom prst="rect">
          <a:avLst/>
        </a:prstGeom>
      </xdr:spPr>
    </xdr:pic>
    <xdr:clientData/>
  </xdr:twoCellAnchor>
  <xdr:twoCellAnchor editAs="oneCell">
    <xdr:from>
      <xdr:col>2</xdr:col>
      <xdr:colOff>104625</xdr:colOff>
      <xdr:row>7</xdr:row>
      <xdr:rowOff>104625</xdr:rowOff>
    </xdr:from>
    <xdr:to>
      <xdr:col>2</xdr:col>
      <xdr:colOff>6905625</xdr:colOff>
      <xdr:row>7</xdr:row>
      <xdr:rowOff>5163702</xdr:rowOff>
    </xdr:to>
    <xdr:pic>
      <xdr:nvPicPr>
        <xdr:cNvPr id="629" name="Imagem 628">
          <a:extLst>
            <a:ext uri="{FF2B5EF4-FFF2-40B4-BE49-F238E27FC236}">
              <a16:creationId xmlns:a16="http://schemas.microsoft.com/office/drawing/2014/main" id="{63F3AA8E-85E6-49FB-B750-4F1F5C04A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625" y="6915000"/>
          <a:ext cx="6801000" cy="5059077"/>
        </a:xfrm>
        <a:prstGeom prst="rect">
          <a:avLst/>
        </a:prstGeom>
      </xdr:spPr>
    </xdr:pic>
    <xdr:clientData/>
  </xdr:twoCellAnchor>
  <xdr:twoCellAnchor editAs="oneCell">
    <xdr:from>
      <xdr:col>1</xdr:col>
      <xdr:colOff>111751</xdr:colOff>
      <xdr:row>7</xdr:row>
      <xdr:rowOff>64126</xdr:rowOff>
    </xdr:from>
    <xdr:to>
      <xdr:col>1</xdr:col>
      <xdr:colOff>6953251</xdr:colOff>
      <xdr:row>7</xdr:row>
      <xdr:rowOff>5184706</xdr:rowOff>
    </xdr:to>
    <xdr:pic>
      <xdr:nvPicPr>
        <xdr:cNvPr id="631" name="Imagem 630">
          <a:extLst>
            <a:ext uri="{FF2B5EF4-FFF2-40B4-BE49-F238E27FC236}">
              <a16:creationId xmlns:a16="http://schemas.microsoft.com/office/drawing/2014/main" id="{A6DFCE76-719D-4DF9-B870-259BB7D7A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76" y="6874501"/>
          <a:ext cx="6841500" cy="512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166500</xdr:colOff>
      <xdr:row>6</xdr:row>
      <xdr:rowOff>166500</xdr:rowOff>
    </xdr:from>
    <xdr:to>
      <xdr:col>2</xdr:col>
      <xdr:colOff>6858000</xdr:colOff>
      <xdr:row>6</xdr:row>
      <xdr:rowOff>5144123</xdr:rowOff>
    </xdr:to>
    <xdr:pic>
      <xdr:nvPicPr>
        <xdr:cNvPr id="633" name="Imagem 632">
          <a:extLst>
            <a:ext uri="{FF2B5EF4-FFF2-40B4-BE49-F238E27FC236}">
              <a16:creationId xmlns:a16="http://schemas.microsoft.com/office/drawing/2014/main" id="{5F4B0645-E9DC-4900-92F0-5ABAA48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500" y="1785750"/>
          <a:ext cx="6691500" cy="4977623"/>
        </a:xfrm>
        <a:prstGeom prst="rect">
          <a:avLst/>
        </a:prstGeom>
      </xdr:spPr>
    </xdr:pic>
    <xdr:clientData/>
  </xdr:twoCellAnchor>
  <xdr:twoCellAnchor editAs="oneCell">
    <xdr:from>
      <xdr:col>1</xdr:col>
      <xdr:colOff>177750</xdr:colOff>
      <xdr:row>6</xdr:row>
      <xdr:rowOff>82500</xdr:rowOff>
    </xdr:from>
    <xdr:to>
      <xdr:col>1</xdr:col>
      <xdr:colOff>6810375</xdr:colOff>
      <xdr:row>6</xdr:row>
      <xdr:rowOff>5128529</xdr:rowOff>
    </xdr:to>
    <xdr:pic>
      <xdr:nvPicPr>
        <xdr:cNvPr id="703" name="Imagem 702">
          <a:extLst>
            <a:ext uri="{FF2B5EF4-FFF2-40B4-BE49-F238E27FC236}">
              <a16:creationId xmlns:a16="http://schemas.microsoft.com/office/drawing/2014/main" id="{34C51A1B-A855-4038-97FB-B26CD15C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75" y="1701750"/>
          <a:ext cx="6632625" cy="504602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5454650</xdr:colOff>
      <xdr:row>1</xdr:row>
      <xdr:rowOff>269968</xdr:rowOff>
    </xdr:from>
    <xdr:to>
      <xdr:col>2</xdr:col>
      <xdr:colOff>6260010</xdr:colOff>
      <xdr:row>3</xdr:row>
      <xdr:rowOff>138998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0150" y="492218"/>
          <a:ext cx="805360" cy="408780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404810</xdr:colOff>
      <xdr:row>1</xdr:row>
      <xdr:rowOff>166687</xdr:rowOff>
    </xdr:from>
    <xdr:to>
      <xdr:col>1</xdr:col>
      <xdr:colOff>1833560</xdr:colOff>
      <xdr:row>4</xdr:row>
      <xdr:rowOff>7045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0AD1295-DCAF-4E1E-B8C9-54A045A38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8" y="381000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1</xdr:col>
      <xdr:colOff>311624</xdr:colOff>
      <xdr:row>8</xdr:row>
      <xdr:rowOff>57626</xdr:rowOff>
    </xdr:from>
    <xdr:to>
      <xdr:col>1</xdr:col>
      <xdr:colOff>6575943</xdr:colOff>
      <xdr:row>8</xdr:row>
      <xdr:rowOff>4794250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4FF53AA9-D4C6-41A2-9B11-4452C7061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624" y="11963876"/>
          <a:ext cx="6264319" cy="4736624"/>
        </a:xfrm>
        <a:prstGeom prst="rect">
          <a:avLst/>
        </a:prstGeom>
      </xdr:spPr>
    </xdr:pic>
    <xdr:clientData/>
  </xdr:twoCellAnchor>
  <xdr:twoCellAnchor editAs="oneCell">
    <xdr:from>
      <xdr:col>2</xdr:col>
      <xdr:colOff>193000</xdr:colOff>
      <xdr:row>7</xdr:row>
      <xdr:rowOff>81875</xdr:rowOff>
    </xdr:from>
    <xdr:to>
      <xdr:col>2</xdr:col>
      <xdr:colOff>6715125</xdr:colOff>
      <xdr:row>7</xdr:row>
      <xdr:rowOff>4983480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CE77CEE3-C0DC-497D-A257-E7C2F8697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8500" y="6971625"/>
          <a:ext cx="6522125" cy="4901605"/>
        </a:xfrm>
        <a:prstGeom prst="rect">
          <a:avLst/>
        </a:prstGeom>
      </xdr:spPr>
    </xdr:pic>
    <xdr:clientData/>
  </xdr:twoCellAnchor>
  <xdr:twoCellAnchor editAs="oneCell">
    <xdr:from>
      <xdr:col>1</xdr:col>
      <xdr:colOff>204001</xdr:colOff>
      <xdr:row>7</xdr:row>
      <xdr:rowOff>77000</xdr:rowOff>
    </xdr:from>
    <xdr:to>
      <xdr:col>1</xdr:col>
      <xdr:colOff>6762751</xdr:colOff>
      <xdr:row>7</xdr:row>
      <xdr:rowOff>5006130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17140C58-2323-4188-B3A1-6CFC3965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26" y="6887375"/>
          <a:ext cx="6558750" cy="4929130"/>
        </a:xfrm>
        <a:prstGeom prst="rect">
          <a:avLst/>
        </a:prstGeom>
      </xdr:spPr>
    </xdr:pic>
    <xdr:clientData/>
  </xdr:twoCellAnchor>
  <xdr:twoCellAnchor editAs="oneCell">
    <xdr:from>
      <xdr:col>2</xdr:col>
      <xdr:colOff>75375</xdr:colOff>
      <xdr:row>6</xdr:row>
      <xdr:rowOff>75375</xdr:rowOff>
    </xdr:from>
    <xdr:to>
      <xdr:col>2</xdr:col>
      <xdr:colOff>6810375</xdr:colOff>
      <xdr:row>6</xdr:row>
      <xdr:rowOff>5126625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EFF525AF-A7D9-43A4-B7D5-22F4868E6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125" y="1694625"/>
          <a:ext cx="6735000" cy="5051250"/>
        </a:xfrm>
        <a:prstGeom prst="rect">
          <a:avLst/>
        </a:prstGeom>
      </xdr:spPr>
    </xdr:pic>
    <xdr:clientData/>
  </xdr:twoCellAnchor>
  <xdr:twoCellAnchor editAs="oneCell">
    <xdr:from>
      <xdr:col>2</xdr:col>
      <xdr:colOff>1418250</xdr:colOff>
      <xdr:row>9</xdr:row>
      <xdr:rowOff>53000</xdr:rowOff>
    </xdr:from>
    <xdr:to>
      <xdr:col>2</xdr:col>
      <xdr:colOff>5048250</xdr:colOff>
      <xdr:row>9</xdr:row>
      <xdr:rowOff>4882836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4F8394BC-FC96-484C-86F0-28DA568D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3750" y="16785250"/>
          <a:ext cx="3630000" cy="4829836"/>
        </a:xfrm>
        <a:prstGeom prst="rect">
          <a:avLst/>
        </a:prstGeom>
      </xdr:spPr>
    </xdr:pic>
    <xdr:clientData/>
  </xdr:twoCellAnchor>
  <xdr:twoCellAnchor editAs="oneCell">
    <xdr:from>
      <xdr:col>1</xdr:col>
      <xdr:colOff>99001</xdr:colOff>
      <xdr:row>6</xdr:row>
      <xdr:rowOff>67250</xdr:rowOff>
    </xdr:from>
    <xdr:to>
      <xdr:col>1</xdr:col>
      <xdr:colOff>6881159</xdr:colOff>
      <xdr:row>6</xdr:row>
      <xdr:rowOff>5143500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37A46D82-AF2D-41E0-B97C-0422485E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6" y="1686500"/>
          <a:ext cx="6782158" cy="50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1695875</xdr:colOff>
      <xdr:row>9</xdr:row>
      <xdr:rowOff>92500</xdr:rowOff>
    </xdr:from>
    <xdr:to>
      <xdr:col>1</xdr:col>
      <xdr:colOff>5286375</xdr:colOff>
      <xdr:row>9</xdr:row>
      <xdr:rowOff>4879833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B4A1B63E-C680-40B3-A85C-A3BD8C890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000" y="16761250"/>
          <a:ext cx="3590500" cy="4787333"/>
        </a:xfrm>
        <a:prstGeom prst="rect">
          <a:avLst/>
        </a:prstGeom>
      </xdr:spPr>
    </xdr:pic>
    <xdr:clientData/>
  </xdr:twoCellAnchor>
  <xdr:twoCellAnchor editAs="oneCell">
    <xdr:from>
      <xdr:col>2</xdr:col>
      <xdr:colOff>1487876</xdr:colOff>
      <xdr:row>8</xdr:row>
      <xdr:rowOff>90875</xdr:rowOff>
    </xdr:from>
    <xdr:to>
      <xdr:col>2</xdr:col>
      <xdr:colOff>4998968</xdr:colOff>
      <xdr:row>8</xdr:row>
      <xdr:rowOff>4762500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44364C2E-C67B-42AC-8697-9A5214E4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1626" y="11949500"/>
          <a:ext cx="3511092" cy="46716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6626225</xdr:colOff>
      <xdr:row>1</xdr:row>
      <xdr:rowOff>269968</xdr:rowOff>
    </xdr:from>
    <xdr:to>
      <xdr:col>3</xdr:col>
      <xdr:colOff>446585</xdr:colOff>
      <xdr:row>3</xdr:row>
      <xdr:rowOff>138998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725" y="492218"/>
          <a:ext cx="805360" cy="40878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1</xdr:row>
      <xdr:rowOff>158750</xdr:rowOff>
    </xdr:from>
    <xdr:to>
      <xdr:col>1</xdr:col>
      <xdr:colOff>1873250</xdr:colOff>
      <xdr:row>3</xdr:row>
      <xdr:rowOff>173733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CB63C41-3029-414E-A64D-4F4B2EC9F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381000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1</xdr:col>
      <xdr:colOff>1610500</xdr:colOff>
      <xdr:row>9</xdr:row>
      <xdr:rowOff>70625</xdr:rowOff>
    </xdr:from>
    <xdr:to>
      <xdr:col>1</xdr:col>
      <xdr:colOff>5302249</xdr:colOff>
      <xdr:row>9</xdr:row>
      <xdr:rowOff>5130338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B9520A6-482B-4F23-B0DD-301DCDC37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500" y="17374375"/>
          <a:ext cx="3691749" cy="5059713"/>
        </a:xfrm>
        <a:prstGeom prst="rect">
          <a:avLst/>
        </a:prstGeom>
      </xdr:spPr>
    </xdr:pic>
    <xdr:clientData/>
  </xdr:twoCellAnchor>
  <xdr:twoCellAnchor editAs="oneCell">
    <xdr:from>
      <xdr:col>2</xdr:col>
      <xdr:colOff>164250</xdr:colOff>
      <xdr:row>8</xdr:row>
      <xdr:rowOff>53126</xdr:rowOff>
    </xdr:from>
    <xdr:to>
      <xdr:col>2</xdr:col>
      <xdr:colOff>6794499</xdr:colOff>
      <xdr:row>8</xdr:row>
      <xdr:rowOff>5175362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4906E13-98F1-4195-BE0A-F0FC2BDA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5000" y="12149876"/>
          <a:ext cx="6630249" cy="5122236"/>
        </a:xfrm>
        <a:prstGeom prst="rect">
          <a:avLst/>
        </a:prstGeom>
      </xdr:spPr>
    </xdr:pic>
    <xdr:clientData/>
  </xdr:twoCellAnchor>
  <xdr:twoCellAnchor editAs="oneCell">
    <xdr:from>
      <xdr:col>1</xdr:col>
      <xdr:colOff>187251</xdr:colOff>
      <xdr:row>8</xdr:row>
      <xdr:rowOff>76125</xdr:rowOff>
    </xdr:from>
    <xdr:to>
      <xdr:col>1</xdr:col>
      <xdr:colOff>6787585</xdr:colOff>
      <xdr:row>8</xdr:row>
      <xdr:rowOff>5175250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8A276917-DB99-4322-BCA8-C99C6F648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251" y="12172875"/>
          <a:ext cx="6600334" cy="5099125"/>
        </a:xfrm>
        <a:prstGeom prst="rect">
          <a:avLst/>
        </a:prstGeom>
      </xdr:spPr>
    </xdr:pic>
    <xdr:clientData/>
  </xdr:twoCellAnchor>
  <xdr:twoCellAnchor editAs="oneCell">
    <xdr:from>
      <xdr:col>2</xdr:col>
      <xdr:colOff>99125</xdr:colOff>
      <xdr:row>7</xdr:row>
      <xdr:rowOff>67375</xdr:rowOff>
    </xdr:from>
    <xdr:to>
      <xdr:col>2</xdr:col>
      <xdr:colOff>6724657</xdr:colOff>
      <xdr:row>7</xdr:row>
      <xdr:rowOff>5175250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C407EEDD-8FB4-49BF-9566-2F99AEB2F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9875" y="6957125"/>
          <a:ext cx="6625532" cy="5107875"/>
        </a:xfrm>
        <a:prstGeom prst="rect">
          <a:avLst/>
        </a:prstGeom>
      </xdr:spPr>
    </xdr:pic>
    <xdr:clientData/>
  </xdr:twoCellAnchor>
  <xdr:twoCellAnchor editAs="oneCell">
    <xdr:from>
      <xdr:col>2</xdr:col>
      <xdr:colOff>74500</xdr:colOff>
      <xdr:row>9</xdr:row>
      <xdr:rowOff>18937</xdr:rowOff>
    </xdr:from>
    <xdr:to>
      <xdr:col>2</xdr:col>
      <xdr:colOff>6889750</xdr:colOff>
      <xdr:row>9</xdr:row>
      <xdr:rowOff>5144294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2800700B-C671-4E68-AB89-2122F00FB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250" y="17322687"/>
          <a:ext cx="6815250" cy="5125357"/>
        </a:xfrm>
        <a:prstGeom prst="rect">
          <a:avLst/>
        </a:prstGeom>
      </xdr:spPr>
    </xdr:pic>
    <xdr:clientData/>
  </xdr:twoCellAnchor>
  <xdr:twoCellAnchor editAs="oneCell">
    <xdr:from>
      <xdr:col>2</xdr:col>
      <xdr:colOff>65750</xdr:colOff>
      <xdr:row>6</xdr:row>
      <xdr:rowOff>57812</xdr:rowOff>
    </xdr:from>
    <xdr:to>
      <xdr:col>2</xdr:col>
      <xdr:colOff>6889001</xdr:colOff>
      <xdr:row>6</xdr:row>
      <xdr:rowOff>5175250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BDC93015-B1DE-43C7-A755-0935F222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500" y="1740562"/>
          <a:ext cx="6823251" cy="5117438"/>
        </a:xfrm>
        <a:prstGeom prst="rect">
          <a:avLst/>
        </a:prstGeom>
      </xdr:spPr>
    </xdr:pic>
    <xdr:clientData/>
  </xdr:twoCellAnchor>
  <xdr:twoCellAnchor editAs="oneCell">
    <xdr:from>
      <xdr:col>1</xdr:col>
      <xdr:colOff>128436</xdr:colOff>
      <xdr:row>6</xdr:row>
      <xdr:rowOff>49062</xdr:rowOff>
    </xdr:from>
    <xdr:to>
      <xdr:col>1</xdr:col>
      <xdr:colOff>6953249</xdr:colOff>
      <xdr:row>6</xdr:row>
      <xdr:rowOff>5167672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AA273637-EE24-4692-B9B4-09CFBF287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436" y="1731812"/>
          <a:ext cx="6824813" cy="511861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7</xdr:row>
      <xdr:rowOff>63500</xdr:rowOff>
    </xdr:from>
    <xdr:to>
      <xdr:col>1</xdr:col>
      <xdr:colOff>6921500</xdr:colOff>
      <xdr:row>7</xdr:row>
      <xdr:rowOff>5159376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4E2809A6-A458-45A4-B54E-D95815601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953250"/>
          <a:ext cx="6794500" cy="50958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5553075</xdr:colOff>
      <xdr:row>1</xdr:row>
      <xdr:rowOff>269968</xdr:rowOff>
    </xdr:from>
    <xdr:ext cx="805360" cy="392905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6825" y="492218"/>
          <a:ext cx="805360" cy="392905"/>
        </a:xfrm>
        <a:prstGeom prst="rect">
          <a:avLst/>
        </a:prstGeom>
      </xdr:spPr>
    </xdr:pic>
    <xdr:clientData/>
  </xdr:oneCellAnchor>
  <xdr:twoCellAnchor editAs="oneCell">
    <xdr:from>
      <xdr:col>1</xdr:col>
      <xdr:colOff>412750</xdr:colOff>
      <xdr:row>1</xdr:row>
      <xdr:rowOff>190500</xdr:rowOff>
    </xdr:from>
    <xdr:to>
      <xdr:col>1</xdr:col>
      <xdr:colOff>1841500</xdr:colOff>
      <xdr:row>4</xdr:row>
      <xdr:rowOff>14983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1DB4E51-B643-4467-AD2A-47F75014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412750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2</xdr:col>
      <xdr:colOff>85500</xdr:colOff>
      <xdr:row>8</xdr:row>
      <xdr:rowOff>85500</xdr:rowOff>
    </xdr:from>
    <xdr:to>
      <xdr:col>2</xdr:col>
      <xdr:colOff>6858000</xdr:colOff>
      <xdr:row>8</xdr:row>
      <xdr:rowOff>5164875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81207DF4-8FED-4FB0-9B31-EE0FCBCB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625" y="12087000"/>
          <a:ext cx="6772500" cy="5079375"/>
        </a:xfrm>
        <a:prstGeom prst="rect">
          <a:avLst/>
        </a:prstGeom>
      </xdr:spPr>
    </xdr:pic>
    <xdr:clientData/>
  </xdr:twoCellAnchor>
  <xdr:twoCellAnchor editAs="oneCell">
    <xdr:from>
      <xdr:col>2</xdr:col>
      <xdr:colOff>120000</xdr:colOff>
      <xdr:row>6</xdr:row>
      <xdr:rowOff>72375</xdr:rowOff>
    </xdr:from>
    <xdr:to>
      <xdr:col>2</xdr:col>
      <xdr:colOff>6858000</xdr:colOff>
      <xdr:row>6</xdr:row>
      <xdr:rowOff>5125875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98B92C3F-06E6-4648-9332-5A7D8DB35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125" y="1691625"/>
          <a:ext cx="6738000" cy="505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117375</xdr:colOff>
      <xdr:row>7</xdr:row>
      <xdr:rowOff>69750</xdr:rowOff>
    </xdr:from>
    <xdr:to>
      <xdr:col>2</xdr:col>
      <xdr:colOff>6905625</xdr:colOff>
      <xdr:row>7</xdr:row>
      <xdr:rowOff>5160938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34886D11-9DCF-49C1-887B-46D804A0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500" y="6880125"/>
          <a:ext cx="6788250" cy="5091188"/>
        </a:xfrm>
        <a:prstGeom prst="rect">
          <a:avLst/>
        </a:prstGeom>
      </xdr:spPr>
    </xdr:pic>
    <xdr:clientData/>
  </xdr:twoCellAnchor>
  <xdr:twoCellAnchor editAs="oneCell">
    <xdr:from>
      <xdr:col>1</xdr:col>
      <xdr:colOff>100125</xdr:colOff>
      <xdr:row>8</xdr:row>
      <xdr:rowOff>100125</xdr:rowOff>
    </xdr:from>
    <xdr:to>
      <xdr:col>1</xdr:col>
      <xdr:colOff>6810375</xdr:colOff>
      <xdr:row>8</xdr:row>
      <xdr:rowOff>5132813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D20D95E3-8B4C-46FE-B517-0BA775D0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50" y="12101625"/>
          <a:ext cx="6710250" cy="5032688"/>
        </a:xfrm>
        <a:prstGeom prst="rect">
          <a:avLst/>
        </a:prstGeom>
      </xdr:spPr>
    </xdr:pic>
    <xdr:clientData/>
  </xdr:twoCellAnchor>
  <xdr:twoCellAnchor editAs="oneCell">
    <xdr:from>
      <xdr:col>1</xdr:col>
      <xdr:colOff>73875</xdr:colOff>
      <xdr:row>7</xdr:row>
      <xdr:rowOff>73875</xdr:rowOff>
    </xdr:from>
    <xdr:to>
      <xdr:col>1</xdr:col>
      <xdr:colOff>6810375</xdr:colOff>
      <xdr:row>7</xdr:row>
      <xdr:rowOff>5126250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4E1EA13B-ED86-4C45-B353-BF1E72298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00" y="6884250"/>
          <a:ext cx="6736500" cy="5052375"/>
        </a:xfrm>
        <a:prstGeom prst="rect">
          <a:avLst/>
        </a:prstGeom>
      </xdr:spPr>
    </xdr:pic>
    <xdr:clientData/>
  </xdr:twoCellAnchor>
  <xdr:twoCellAnchor editAs="oneCell">
    <xdr:from>
      <xdr:col>1</xdr:col>
      <xdr:colOff>85500</xdr:colOff>
      <xdr:row>9</xdr:row>
      <xdr:rowOff>37875</xdr:rowOff>
    </xdr:from>
    <xdr:to>
      <xdr:col>1</xdr:col>
      <xdr:colOff>6810375</xdr:colOff>
      <xdr:row>9</xdr:row>
      <xdr:rowOff>5081531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CB99AB26-B6A4-4484-A8DA-79C57DE5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25" y="17230500"/>
          <a:ext cx="6724875" cy="5043656"/>
        </a:xfrm>
        <a:prstGeom prst="rect">
          <a:avLst/>
        </a:prstGeom>
      </xdr:spPr>
    </xdr:pic>
    <xdr:clientData/>
  </xdr:twoCellAnchor>
  <xdr:twoCellAnchor editAs="oneCell">
    <xdr:from>
      <xdr:col>2</xdr:col>
      <xdr:colOff>209250</xdr:colOff>
      <xdr:row>9</xdr:row>
      <xdr:rowOff>114000</xdr:rowOff>
    </xdr:from>
    <xdr:to>
      <xdr:col>2</xdr:col>
      <xdr:colOff>6762750</xdr:colOff>
      <xdr:row>9</xdr:row>
      <xdr:rowOff>5029125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75BDD638-8FB7-484A-8DF2-F639B981A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375" y="17306625"/>
          <a:ext cx="6553500" cy="4915125"/>
        </a:xfrm>
        <a:prstGeom prst="rect">
          <a:avLst/>
        </a:prstGeom>
      </xdr:spPr>
    </xdr:pic>
    <xdr:clientData/>
  </xdr:twoCellAnchor>
  <xdr:twoCellAnchor editAs="oneCell">
    <xdr:from>
      <xdr:col>1</xdr:col>
      <xdr:colOff>81375</xdr:colOff>
      <xdr:row>6</xdr:row>
      <xdr:rowOff>81375</xdr:rowOff>
    </xdr:from>
    <xdr:to>
      <xdr:col>2</xdr:col>
      <xdr:colOff>0</xdr:colOff>
      <xdr:row>6</xdr:row>
      <xdr:rowOff>5163844</xdr:rowOff>
    </xdr:to>
    <xdr:pic>
      <xdr:nvPicPr>
        <xdr:cNvPr id="469" name="Imagem 468">
          <a:extLst>
            <a:ext uri="{FF2B5EF4-FFF2-40B4-BE49-F238E27FC236}">
              <a16:creationId xmlns:a16="http://schemas.microsoft.com/office/drawing/2014/main" id="{3AFC886B-F617-4B89-8FEE-492B01E8D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500" y="1700625"/>
          <a:ext cx="6776625" cy="508246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4676775</xdr:colOff>
      <xdr:row>1</xdr:row>
      <xdr:rowOff>322884</xdr:rowOff>
    </xdr:from>
    <xdr:to>
      <xdr:col>2</xdr:col>
      <xdr:colOff>5505418</xdr:colOff>
      <xdr:row>4</xdr:row>
      <xdr:rowOff>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4442" y="534551"/>
          <a:ext cx="828643" cy="39819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</xdr:row>
      <xdr:rowOff>158750</xdr:rowOff>
    </xdr:from>
    <xdr:to>
      <xdr:col>1</xdr:col>
      <xdr:colOff>2063750</xdr:colOff>
      <xdr:row>3</xdr:row>
      <xdr:rowOff>173733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CEED7ABB-1647-47C1-80DF-BE3349AB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381000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2</xdr:col>
      <xdr:colOff>164250</xdr:colOff>
      <xdr:row>7</xdr:row>
      <xdr:rowOff>116625</xdr:rowOff>
    </xdr:from>
    <xdr:to>
      <xdr:col>2</xdr:col>
      <xdr:colOff>6858000</xdr:colOff>
      <xdr:row>7</xdr:row>
      <xdr:rowOff>5136938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24E0D855-0948-4A36-A799-4BD5D5228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5625" y="6927000"/>
          <a:ext cx="6693750" cy="5020313"/>
        </a:xfrm>
        <a:prstGeom prst="rect">
          <a:avLst/>
        </a:prstGeom>
      </xdr:spPr>
    </xdr:pic>
    <xdr:clientData/>
  </xdr:twoCellAnchor>
  <xdr:twoCellAnchor editAs="oneCell">
    <xdr:from>
      <xdr:col>2</xdr:col>
      <xdr:colOff>166500</xdr:colOff>
      <xdr:row>6</xdr:row>
      <xdr:rowOff>118875</xdr:rowOff>
    </xdr:from>
    <xdr:to>
      <xdr:col>2</xdr:col>
      <xdr:colOff>6858000</xdr:colOff>
      <xdr:row>6</xdr:row>
      <xdr:rowOff>5137500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FBAAE50A-D884-4FAE-B569-70D1B52E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7875" y="1738125"/>
          <a:ext cx="6691500" cy="5018625"/>
        </a:xfrm>
        <a:prstGeom prst="rect">
          <a:avLst/>
        </a:prstGeom>
      </xdr:spPr>
    </xdr:pic>
    <xdr:clientData/>
  </xdr:twoCellAnchor>
  <xdr:twoCellAnchor editAs="oneCell">
    <xdr:from>
      <xdr:col>2</xdr:col>
      <xdr:colOff>126000</xdr:colOff>
      <xdr:row>8</xdr:row>
      <xdr:rowOff>78375</xdr:rowOff>
    </xdr:from>
    <xdr:to>
      <xdr:col>2</xdr:col>
      <xdr:colOff>6858000</xdr:colOff>
      <xdr:row>8</xdr:row>
      <xdr:rowOff>5127375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7F6B3395-354E-4BFE-BC42-49881BC1C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7375" y="12079875"/>
          <a:ext cx="6732000" cy="5049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166125</xdr:colOff>
      <xdr:row>9</xdr:row>
      <xdr:rowOff>70875</xdr:rowOff>
    </xdr:from>
    <xdr:to>
      <xdr:col>2</xdr:col>
      <xdr:colOff>6905625</xdr:colOff>
      <xdr:row>9</xdr:row>
      <xdr:rowOff>5125500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EF7E19F3-01E7-4C93-9976-77FEB96F7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7500" y="17263500"/>
          <a:ext cx="6739500" cy="5054625"/>
        </a:xfrm>
        <a:prstGeom prst="rect">
          <a:avLst/>
        </a:prstGeom>
      </xdr:spPr>
    </xdr:pic>
    <xdr:clientData/>
  </xdr:twoCellAnchor>
  <xdr:twoCellAnchor editAs="oneCell">
    <xdr:from>
      <xdr:col>1</xdr:col>
      <xdr:colOff>96750</xdr:colOff>
      <xdr:row>8</xdr:row>
      <xdr:rowOff>96750</xdr:rowOff>
    </xdr:from>
    <xdr:to>
      <xdr:col>1</xdr:col>
      <xdr:colOff>6905625</xdr:colOff>
      <xdr:row>9</xdr:row>
      <xdr:rowOff>12281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7F39A7B5-A1E9-4D33-8BDC-0DE03453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75" y="12098250"/>
          <a:ext cx="6808875" cy="510665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</xdr:row>
      <xdr:rowOff>58500</xdr:rowOff>
    </xdr:from>
    <xdr:to>
      <xdr:col>1</xdr:col>
      <xdr:colOff>6905625</xdr:colOff>
      <xdr:row>9</xdr:row>
      <xdr:rowOff>5166281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E994FC0B-DA1B-469E-8C1C-7C4E1A6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7251125"/>
          <a:ext cx="6810375" cy="5107781"/>
        </a:xfrm>
        <a:prstGeom prst="rect">
          <a:avLst/>
        </a:prstGeom>
      </xdr:spPr>
    </xdr:pic>
    <xdr:clientData/>
  </xdr:twoCellAnchor>
  <xdr:twoCellAnchor editAs="oneCell">
    <xdr:from>
      <xdr:col>1</xdr:col>
      <xdr:colOff>165375</xdr:colOff>
      <xdr:row>7</xdr:row>
      <xdr:rowOff>70125</xdr:rowOff>
    </xdr:from>
    <xdr:to>
      <xdr:col>1</xdr:col>
      <xdr:colOff>6905625</xdr:colOff>
      <xdr:row>7</xdr:row>
      <xdr:rowOff>5125313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BB5A092A-9880-49E6-8ACF-311CA36F9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00" y="6880500"/>
          <a:ext cx="6740250" cy="5055188"/>
        </a:xfrm>
        <a:prstGeom prst="rect">
          <a:avLst/>
        </a:prstGeom>
      </xdr:spPr>
    </xdr:pic>
    <xdr:clientData/>
  </xdr:twoCellAnchor>
  <xdr:twoCellAnchor editAs="oneCell">
    <xdr:from>
      <xdr:col>1</xdr:col>
      <xdr:colOff>77250</xdr:colOff>
      <xdr:row>6</xdr:row>
      <xdr:rowOff>77250</xdr:rowOff>
    </xdr:from>
    <xdr:to>
      <xdr:col>1</xdr:col>
      <xdr:colOff>6858000</xdr:colOff>
      <xdr:row>6</xdr:row>
      <xdr:rowOff>5162813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C40EA677-3CE3-44E9-A8BA-B8B2C5AA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75" y="1696500"/>
          <a:ext cx="6780750" cy="508556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4191000</xdr:colOff>
      <xdr:row>1</xdr:row>
      <xdr:rowOff>269968</xdr:rowOff>
    </xdr:from>
    <xdr:to>
      <xdr:col>2</xdr:col>
      <xdr:colOff>4999535</xdr:colOff>
      <xdr:row>3</xdr:row>
      <xdr:rowOff>138998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1900" y="479518"/>
          <a:ext cx="808535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682625</xdr:colOff>
      <xdr:row>1</xdr:row>
      <xdr:rowOff>79375</xdr:rowOff>
    </xdr:from>
    <xdr:to>
      <xdr:col>1</xdr:col>
      <xdr:colOff>2454858</xdr:colOff>
      <xdr:row>4</xdr:row>
      <xdr:rowOff>107950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E715915-9360-4713-AD23-D82E343B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5750"/>
          <a:ext cx="1772233" cy="711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4991100</xdr:colOff>
      <xdr:row>1</xdr:row>
      <xdr:rowOff>155668</xdr:rowOff>
    </xdr:from>
    <xdr:to>
      <xdr:col>2</xdr:col>
      <xdr:colOff>6076950</xdr:colOff>
      <xdr:row>3</xdr:row>
      <xdr:rowOff>164856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3900" y="365218"/>
          <a:ext cx="1085850" cy="542588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</xdr:row>
      <xdr:rowOff>76200</xdr:rowOff>
    </xdr:from>
    <xdr:to>
      <xdr:col>1</xdr:col>
      <xdr:colOff>2266950</xdr:colOff>
      <xdr:row>4</xdr:row>
      <xdr:rowOff>54962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2DCD52D-4D7E-436E-9195-CB563791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285750"/>
          <a:ext cx="1809750" cy="70266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8020050</xdr:colOff>
      <xdr:row>1</xdr:row>
      <xdr:rowOff>250918</xdr:rowOff>
    </xdr:from>
    <xdr:to>
      <xdr:col>2</xdr:col>
      <xdr:colOff>8825410</xdr:colOff>
      <xdr:row>3</xdr:row>
      <xdr:rowOff>119948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19ABA2E-AD86-4F05-8A3D-9FF18690A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8050" y="460468"/>
          <a:ext cx="805360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1</xdr:row>
      <xdr:rowOff>152400</xdr:rowOff>
    </xdr:from>
    <xdr:to>
      <xdr:col>1</xdr:col>
      <xdr:colOff>2038350</xdr:colOff>
      <xdr:row>3</xdr:row>
      <xdr:rowOff>157858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03D8CFE-1092-436C-B473-95EF90C8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361950"/>
          <a:ext cx="1428750" cy="53885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4848225</xdr:colOff>
      <xdr:row>1</xdr:row>
      <xdr:rowOff>253035</xdr:rowOff>
    </xdr:from>
    <xdr:to>
      <xdr:col>2</xdr:col>
      <xdr:colOff>5676868</xdr:colOff>
      <xdr:row>3</xdr:row>
      <xdr:rowOff>122065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CF2AA59-FB34-4AC2-8B13-77535EE9B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7225" y="462585"/>
          <a:ext cx="828643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723899</xdr:colOff>
      <xdr:row>1</xdr:row>
      <xdr:rowOff>133350</xdr:rowOff>
    </xdr:from>
    <xdr:to>
      <xdr:col>1</xdr:col>
      <xdr:colOff>2413612</xdr:colOff>
      <xdr:row>4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FC07C90-E0A1-44DD-B717-FA3958760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99" y="342900"/>
          <a:ext cx="1689713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2136775</xdr:colOff>
      <xdr:row>1</xdr:row>
      <xdr:rowOff>231868</xdr:rowOff>
    </xdr:from>
    <xdr:to>
      <xdr:col>6</xdr:col>
      <xdr:colOff>2939754</xdr:colOff>
      <xdr:row>3</xdr:row>
      <xdr:rowOff>110423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2275" y="438243"/>
          <a:ext cx="802979" cy="418305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202407</xdr:colOff>
      <xdr:row>1</xdr:row>
      <xdr:rowOff>202407</xdr:rowOff>
    </xdr:from>
    <xdr:to>
      <xdr:col>2</xdr:col>
      <xdr:colOff>69057</xdr:colOff>
      <xdr:row>4</xdr:row>
      <xdr:rowOff>40545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43762C7-0B2F-4464-BCFC-21E01BAC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404813"/>
          <a:ext cx="1390650" cy="56442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4867275</xdr:colOff>
      <xdr:row>1</xdr:row>
      <xdr:rowOff>259385</xdr:rowOff>
    </xdr:from>
    <xdr:to>
      <xdr:col>2</xdr:col>
      <xdr:colOff>5695918</xdr:colOff>
      <xdr:row>3</xdr:row>
      <xdr:rowOff>128415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8C67562-3AFD-4307-BECC-3834A812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0400" y="465760"/>
          <a:ext cx="828643" cy="408780"/>
        </a:xfrm>
        <a:prstGeom prst="rect">
          <a:avLst/>
        </a:prstGeom>
      </xdr:spPr>
    </xdr:pic>
    <xdr:clientData/>
  </xdr:twoCellAnchor>
  <xdr:twoCellAnchor editAs="oneCell">
    <xdr:from>
      <xdr:col>1</xdr:col>
      <xdr:colOff>746125</xdr:colOff>
      <xdr:row>1</xdr:row>
      <xdr:rowOff>111125</xdr:rowOff>
    </xdr:from>
    <xdr:to>
      <xdr:col>1</xdr:col>
      <xdr:colOff>2467129</xdr:colOff>
      <xdr:row>4</xdr:row>
      <xdr:rowOff>79375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4FE895C-3659-447B-A3A2-DF1E6CA6F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317500"/>
          <a:ext cx="1721004" cy="6985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5272088</xdr:colOff>
      <xdr:row>1</xdr:row>
      <xdr:rowOff>243510</xdr:rowOff>
    </xdr:from>
    <xdr:to>
      <xdr:col>2</xdr:col>
      <xdr:colOff>6100731</xdr:colOff>
      <xdr:row>3</xdr:row>
      <xdr:rowOff>112540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F0460D7-22C9-4D35-9C96-6663BEFF6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1088" y="457823"/>
          <a:ext cx="828643" cy="392905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598713</xdr:colOff>
      <xdr:row>1</xdr:row>
      <xdr:rowOff>136072</xdr:rowOff>
    </xdr:from>
    <xdr:to>
      <xdr:col>1</xdr:col>
      <xdr:colOff>2174438</xdr:colOff>
      <xdr:row>4</xdr:row>
      <xdr:rowOff>54429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7CE8E96-4407-4031-82D0-B3F1165A2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9" y="340179"/>
          <a:ext cx="1575725" cy="63953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746124</xdr:colOff>
      <xdr:row>1</xdr:row>
      <xdr:rowOff>252413</xdr:rowOff>
    </xdr:from>
    <xdr:to>
      <xdr:col>1</xdr:col>
      <xdr:colOff>2205009</xdr:colOff>
      <xdr:row>4</xdr:row>
      <xdr:rowOff>31669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299" y="461963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2</xdr:col>
      <xdr:colOff>8134350</xdr:colOff>
      <xdr:row>1</xdr:row>
      <xdr:rowOff>269968</xdr:rowOff>
    </xdr:from>
    <xdr:to>
      <xdr:col>2</xdr:col>
      <xdr:colOff>8939710</xdr:colOff>
      <xdr:row>3</xdr:row>
      <xdr:rowOff>138998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2825" y="479518"/>
          <a:ext cx="805360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746124</xdr:colOff>
      <xdr:row>1</xdr:row>
      <xdr:rowOff>252413</xdr:rowOff>
    </xdr:from>
    <xdr:to>
      <xdr:col>1</xdr:col>
      <xdr:colOff>2205009</xdr:colOff>
      <xdr:row>4</xdr:row>
      <xdr:rowOff>31669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299" y="461963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2</xdr:col>
      <xdr:colOff>8134350</xdr:colOff>
      <xdr:row>1</xdr:row>
      <xdr:rowOff>269968</xdr:rowOff>
    </xdr:from>
    <xdr:to>
      <xdr:col>2</xdr:col>
      <xdr:colOff>8939710</xdr:colOff>
      <xdr:row>3</xdr:row>
      <xdr:rowOff>138998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2825" y="479518"/>
          <a:ext cx="805360" cy="4024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1</xdr:row>
      <xdr:rowOff>257175</xdr:rowOff>
    </xdr:from>
    <xdr:to>
      <xdr:col>2</xdr:col>
      <xdr:colOff>1011210</xdr:colOff>
      <xdr:row>4</xdr:row>
      <xdr:rowOff>36431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525" y="457200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5</xdr:col>
      <xdr:colOff>1181100</xdr:colOff>
      <xdr:row>1</xdr:row>
      <xdr:rowOff>289018</xdr:rowOff>
    </xdr:from>
    <xdr:to>
      <xdr:col>5</xdr:col>
      <xdr:colOff>1986460</xdr:colOff>
      <xdr:row>3</xdr:row>
      <xdr:rowOff>167573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2125" y="489043"/>
          <a:ext cx="805360" cy="41195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209550</xdr:rowOff>
    </xdr:from>
    <xdr:to>
      <xdr:col>2</xdr:col>
      <xdr:colOff>334935</xdr:colOff>
      <xdr:row>3</xdr:row>
      <xdr:rowOff>179306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409575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1</xdr:row>
      <xdr:rowOff>269968</xdr:rowOff>
    </xdr:from>
    <xdr:to>
      <xdr:col>5</xdr:col>
      <xdr:colOff>1348285</xdr:colOff>
      <xdr:row>3</xdr:row>
      <xdr:rowOff>148523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0875" y="469993"/>
          <a:ext cx="805360" cy="411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1581150</xdr:colOff>
      <xdr:row>1</xdr:row>
      <xdr:rowOff>289018</xdr:rowOff>
    </xdr:from>
    <xdr:to>
      <xdr:col>6</xdr:col>
      <xdr:colOff>2386510</xdr:colOff>
      <xdr:row>3</xdr:row>
      <xdr:rowOff>167573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35175" y="489043"/>
          <a:ext cx="805360" cy="411955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321468</xdr:colOff>
      <xdr:row>1</xdr:row>
      <xdr:rowOff>142877</xdr:rowOff>
    </xdr:from>
    <xdr:to>
      <xdr:col>2</xdr:col>
      <xdr:colOff>214311</xdr:colOff>
      <xdr:row>4</xdr:row>
      <xdr:rowOff>20640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524546A-A7D1-4F03-9A74-69DEF3C0C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345283"/>
          <a:ext cx="1488281" cy="6040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631702</xdr:colOff>
      <xdr:row>1</xdr:row>
      <xdr:rowOff>261993</xdr:rowOff>
    </xdr:from>
    <xdr:to>
      <xdr:col>7</xdr:col>
      <xdr:colOff>1437062</xdr:colOff>
      <xdr:row>3</xdr:row>
      <xdr:rowOff>140548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15045" y="461353"/>
          <a:ext cx="805360" cy="41018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238124</xdr:colOff>
      <xdr:row>1</xdr:row>
      <xdr:rowOff>142875</xdr:rowOff>
    </xdr:from>
    <xdr:to>
      <xdr:col>2</xdr:col>
      <xdr:colOff>368251</xdr:colOff>
      <xdr:row>4</xdr:row>
      <xdr:rowOff>35718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253FFC3-8543-46B1-8320-8B45D8E25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780" y="345281"/>
          <a:ext cx="1594596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1298676</xdr:colOff>
      <xdr:row>1</xdr:row>
      <xdr:rowOff>134239</xdr:rowOff>
    </xdr:from>
    <xdr:to>
      <xdr:col>4</xdr:col>
      <xdr:colOff>2089219</xdr:colOff>
      <xdr:row>2</xdr:row>
      <xdr:rowOff>214311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9395" y="372364"/>
          <a:ext cx="790543" cy="401541"/>
        </a:xfrm>
        <a:prstGeom prst="rect">
          <a:avLst/>
        </a:prstGeom>
      </xdr:spPr>
    </xdr:pic>
    <xdr:clientData/>
  </xdr:twoCellAnchor>
  <xdr:twoCellAnchor editAs="oneCell">
    <xdr:from>
      <xdr:col>1</xdr:col>
      <xdr:colOff>392900</xdr:colOff>
      <xdr:row>1</xdr:row>
      <xdr:rowOff>71436</xdr:rowOff>
    </xdr:from>
    <xdr:to>
      <xdr:col>2</xdr:col>
      <xdr:colOff>1035844</xdr:colOff>
      <xdr:row>2</xdr:row>
      <xdr:rowOff>276966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84598D3-9062-48CB-BFF5-5A662DBA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56" y="309561"/>
          <a:ext cx="1357319" cy="5269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1</xdr:row>
      <xdr:rowOff>250918</xdr:rowOff>
    </xdr:from>
    <xdr:to>
      <xdr:col>9</xdr:col>
      <xdr:colOff>852985</xdr:colOff>
      <xdr:row>1</xdr:row>
      <xdr:rowOff>669223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00" y="679543"/>
          <a:ext cx="805360" cy="418305"/>
        </a:xfrm>
        <a:prstGeom prst="rect">
          <a:avLst/>
        </a:prstGeom>
      </xdr:spPr>
    </xdr:pic>
    <xdr:clientData/>
  </xdr:twoCellAnchor>
  <xdr:twoCellAnchor editAs="oneCell">
    <xdr:from>
      <xdr:col>1</xdr:col>
      <xdr:colOff>507999</xdr:colOff>
      <xdr:row>1</xdr:row>
      <xdr:rowOff>79375</xdr:rowOff>
    </xdr:from>
    <xdr:to>
      <xdr:col>2</xdr:col>
      <xdr:colOff>277429</xdr:colOff>
      <xdr:row>1</xdr:row>
      <xdr:rowOff>809625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45ACBBA-D8DC-4FE0-B07C-4595D06C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24" y="508000"/>
          <a:ext cx="1880805" cy="730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150812</xdr:colOff>
      <xdr:row>1</xdr:row>
      <xdr:rowOff>197737</xdr:rowOff>
    </xdr:from>
    <xdr:to>
      <xdr:col>10</xdr:col>
      <xdr:colOff>1114928</xdr:colOff>
      <xdr:row>1</xdr:row>
      <xdr:rowOff>698500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8062" y="499362"/>
          <a:ext cx="964116" cy="500763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</xdr:row>
      <xdr:rowOff>95250</xdr:rowOff>
    </xdr:from>
    <xdr:to>
      <xdr:col>2</xdr:col>
      <xdr:colOff>472269</xdr:colOff>
      <xdr:row>1</xdr:row>
      <xdr:rowOff>777875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2367CAF-2645-4675-868A-CE76C60D7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625" y="396875"/>
          <a:ext cx="1758144" cy="682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1</xdr:row>
      <xdr:rowOff>209550</xdr:rowOff>
    </xdr:from>
    <xdr:to>
      <xdr:col>2</xdr:col>
      <xdr:colOff>639735</xdr:colOff>
      <xdr:row>3</xdr:row>
      <xdr:rowOff>179306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409575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1</xdr:row>
      <xdr:rowOff>289018</xdr:rowOff>
    </xdr:from>
    <xdr:to>
      <xdr:col>8</xdr:col>
      <xdr:colOff>1176835</xdr:colOff>
      <xdr:row>3</xdr:row>
      <xdr:rowOff>167573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1225" y="489043"/>
          <a:ext cx="805360" cy="4119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ipe\TRANSP_M1\Meus%20documentos\MATADOURO%20DE%20PEIXINHOS\ORCA\OR02129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021296"/>
      <sheetName val="RESUMO VAZÕES"/>
      <sheetName val="EVOL.POP.SUB-BACIA"/>
      <sheetName val="4.0-EVOL.POP.SETOR_CENTRO"/>
      <sheetName val="6.0-EVOL.POP.SETOR_C.NOVA"/>
      <sheetName val="5.0-EVOL.POP.SETOR_A.CORUJA"/>
      <sheetName val="3.0-EVOL.POP.SETOR_DELM_COHAB"/>
      <sheetName val="2.0-EVOL.POP.BAIRROS"/>
      <sheetName val="1.0-MEM.CÁLC."/>
      <sheetName val="EVOL.POP.80-07"/>
      <sheetName val="EVOL.POP.Tx.Geo."/>
      <sheetName val="EVOL.POP.80-00"/>
      <sheetName val="EVOL.CONT.TOTAL"/>
      <sheetName val="ÁREA ZONA HOM."/>
      <sheetName val="EVOL.POP.ZCUeZEU"/>
    </sheetNames>
    <definedNames>
      <definedName name="PassaExtenso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B1:AA37"/>
  <sheetViews>
    <sheetView showGridLines="0" tabSelected="1" zoomScale="40" zoomScaleNormal="40" workbookViewId="0">
      <selection activeCell="L28" sqref="L28"/>
    </sheetView>
  </sheetViews>
  <sheetFormatPr defaultColWidth="9.140625" defaultRowHeight="34.5" customHeight="1" x14ac:dyDescent="0.25"/>
  <cols>
    <col min="1" max="1" width="3.7109375" style="31" customWidth="1"/>
    <col min="2" max="2" width="13.7109375" style="31" customWidth="1"/>
    <col min="3" max="3" width="32.5703125" style="31" customWidth="1"/>
    <col min="4" max="5" width="25.5703125" style="31" customWidth="1"/>
    <col min="6" max="6" width="24.140625" style="31" customWidth="1"/>
    <col min="7" max="7" width="25.5703125" style="31" customWidth="1"/>
    <col min="8" max="8" width="32.140625" style="31" customWidth="1"/>
    <col min="9" max="9" width="23.42578125" style="31" customWidth="1"/>
    <col min="10" max="10" width="23.42578125" style="32" customWidth="1"/>
    <col min="11" max="11" width="23.42578125" style="31" customWidth="1"/>
    <col min="12" max="12" width="24.85546875" style="31" customWidth="1"/>
    <col min="13" max="13" width="23.42578125" style="31" customWidth="1"/>
    <col min="14" max="14" width="23.42578125" style="33" customWidth="1"/>
    <col min="15" max="15" width="32.28515625" style="31" customWidth="1"/>
    <col min="16" max="16" width="30.42578125" style="34" hidden="1" customWidth="1"/>
    <col min="17" max="17" width="17.7109375" style="31" hidden="1" customWidth="1"/>
    <col min="18" max="18" width="12.140625" style="31" hidden="1" customWidth="1"/>
    <col min="19" max="21" width="0" style="31" hidden="1" customWidth="1"/>
    <col min="22" max="22" width="9.140625" style="31"/>
    <col min="23" max="23" width="19.28515625" style="31" customWidth="1"/>
    <col min="24" max="24" width="12.140625" style="31" bestFit="1" customWidth="1"/>
    <col min="25" max="25" width="10.140625" style="31" bestFit="1" customWidth="1"/>
    <col min="26" max="26" width="15.7109375" style="31" bestFit="1" customWidth="1"/>
    <col min="27" max="27" width="12.140625" style="31" bestFit="1" customWidth="1"/>
    <col min="28" max="16384" width="9.140625" style="31"/>
  </cols>
  <sheetData>
    <row r="1" spans="2:27" ht="15" customHeight="1" thickBot="1" x14ac:dyDescent="0.3"/>
    <row r="2" spans="2:27" ht="72" customHeight="1" x14ac:dyDescent="0.25">
      <c r="B2" s="326" t="s">
        <v>393</v>
      </c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8"/>
      <c r="P2" s="35"/>
    </row>
    <row r="3" spans="2:27" ht="4.5" customHeight="1" x14ac:dyDescent="0.25">
      <c r="B3" s="329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1"/>
      <c r="P3" s="35"/>
    </row>
    <row r="4" spans="2:27" ht="52.5" customHeight="1" x14ac:dyDescent="0.25">
      <c r="B4" s="332" t="s">
        <v>64</v>
      </c>
      <c r="C4" s="333"/>
      <c r="D4" s="333"/>
      <c r="E4" s="333"/>
      <c r="F4" s="333"/>
      <c r="G4" s="333"/>
      <c r="H4" s="333" t="s">
        <v>65</v>
      </c>
      <c r="I4" s="333"/>
      <c r="J4" s="333"/>
      <c r="K4" s="333"/>
      <c r="L4" s="333" t="s">
        <v>66</v>
      </c>
      <c r="M4" s="333"/>
      <c r="N4" s="334" t="s">
        <v>390</v>
      </c>
      <c r="O4" s="335"/>
      <c r="P4" s="36"/>
    </row>
    <row r="5" spans="2:27" ht="34.5" customHeight="1" x14ac:dyDescent="0.25">
      <c r="B5" s="309" t="s">
        <v>67</v>
      </c>
      <c r="C5" s="310"/>
      <c r="D5" s="311">
        <v>9184429.3100000005</v>
      </c>
      <c r="E5" s="311"/>
      <c r="F5" s="312" t="s">
        <v>68</v>
      </c>
      <c r="G5" s="312"/>
      <c r="H5" s="183">
        <f>SUMPRODUCT(L13:L24,N13:N24)</f>
        <v>2515906.7717023585</v>
      </c>
      <c r="I5" s="313" t="s">
        <v>69</v>
      </c>
      <c r="J5" s="313"/>
      <c r="K5" s="313"/>
      <c r="L5" s="313"/>
      <c r="M5" s="313"/>
      <c r="N5" s="314" t="s">
        <v>201</v>
      </c>
      <c r="O5" s="315"/>
      <c r="P5" s="37"/>
    </row>
    <row r="6" spans="2:27" ht="34.5" customHeight="1" x14ac:dyDescent="0.25">
      <c r="B6" s="309" t="s">
        <v>70</v>
      </c>
      <c r="C6" s="310"/>
      <c r="D6" s="311">
        <v>233145.3</v>
      </c>
      <c r="E6" s="311"/>
      <c r="F6" s="312" t="s">
        <v>71</v>
      </c>
      <c r="G6" s="312"/>
      <c r="H6" s="190">
        <f>O30</f>
        <v>624001.74166806426</v>
      </c>
      <c r="I6" s="313" t="s">
        <v>377</v>
      </c>
      <c r="J6" s="313"/>
      <c r="K6" s="313"/>
      <c r="L6" s="313"/>
      <c r="M6" s="313"/>
      <c r="N6" s="314" t="s">
        <v>376</v>
      </c>
      <c r="O6" s="315"/>
      <c r="P6" s="37"/>
    </row>
    <row r="7" spans="2:27" ht="37.5" customHeight="1" x14ac:dyDescent="0.25">
      <c r="B7" s="332" t="s">
        <v>325</v>
      </c>
      <c r="C7" s="333"/>
      <c r="D7" s="341">
        <v>1026684.79</v>
      </c>
      <c r="E7" s="342"/>
      <c r="F7" s="343" t="s">
        <v>72</v>
      </c>
      <c r="G7" s="343"/>
      <c r="H7" s="344">
        <f>H5+H6</f>
        <v>3139908.5133704226</v>
      </c>
      <c r="I7" s="313" t="s">
        <v>73</v>
      </c>
      <c r="J7" s="313"/>
      <c r="K7" s="313"/>
      <c r="L7" s="313"/>
      <c r="M7" s="313"/>
      <c r="N7" s="316" t="s">
        <v>394</v>
      </c>
      <c r="O7" s="317"/>
      <c r="P7" s="37"/>
    </row>
    <row r="8" spans="2:27" ht="27" customHeight="1" x14ac:dyDescent="0.25">
      <c r="B8" s="318" t="s">
        <v>74</v>
      </c>
      <c r="C8" s="319"/>
      <c r="D8" s="322">
        <f>D5+D6+D7</f>
        <v>10444259.400000002</v>
      </c>
      <c r="E8" s="322"/>
      <c r="F8" s="343"/>
      <c r="G8" s="343"/>
      <c r="H8" s="345"/>
      <c r="I8" s="324" t="s">
        <v>75</v>
      </c>
      <c r="J8" s="324"/>
      <c r="K8" s="324"/>
      <c r="L8" s="324"/>
      <c r="M8" s="186" t="s">
        <v>76</v>
      </c>
      <c r="N8" s="336">
        <f>H6/D8</f>
        <v>5.9745906126006804E-2</v>
      </c>
      <c r="O8" s="337"/>
      <c r="P8" s="37"/>
    </row>
    <row r="9" spans="2:27" ht="58.5" customHeight="1" thickBot="1" x14ac:dyDescent="0.3">
      <c r="B9" s="320"/>
      <c r="C9" s="321"/>
      <c r="D9" s="323"/>
      <c r="E9" s="323"/>
      <c r="F9" s="338" t="s">
        <v>77</v>
      </c>
      <c r="G9" s="338"/>
      <c r="H9" s="220">
        <f>D8-H7</f>
        <v>7304350.8866295796</v>
      </c>
      <c r="I9" s="325"/>
      <c r="J9" s="325"/>
      <c r="K9" s="325"/>
      <c r="L9" s="325"/>
      <c r="M9" s="221" t="s">
        <v>78</v>
      </c>
      <c r="N9" s="339">
        <f>H7/D8</f>
        <v>0.30063486486848667</v>
      </c>
      <c r="O9" s="340"/>
      <c r="P9" s="35"/>
    </row>
    <row r="10" spans="2:27" ht="35.25" customHeight="1" x14ac:dyDescent="0.25">
      <c r="B10" s="346" t="s">
        <v>79</v>
      </c>
      <c r="C10" s="348" t="s">
        <v>80</v>
      </c>
      <c r="D10" s="348"/>
      <c r="E10" s="348"/>
      <c r="F10" s="348"/>
      <c r="G10" s="348"/>
      <c r="H10" s="348"/>
      <c r="I10" s="348" t="s">
        <v>81</v>
      </c>
      <c r="J10" s="350" t="s">
        <v>82</v>
      </c>
      <c r="K10" s="350"/>
      <c r="L10" s="350"/>
      <c r="M10" s="350"/>
      <c r="N10" s="348" t="s">
        <v>83</v>
      </c>
      <c r="O10" s="351"/>
      <c r="P10" s="35"/>
    </row>
    <row r="11" spans="2:27" ht="24.75" customHeight="1" x14ac:dyDescent="0.25">
      <c r="B11" s="347"/>
      <c r="C11" s="349"/>
      <c r="D11" s="349"/>
      <c r="E11" s="349"/>
      <c r="F11" s="349"/>
      <c r="G11" s="349"/>
      <c r="H11" s="349"/>
      <c r="I11" s="349"/>
      <c r="J11" s="352" t="s">
        <v>84</v>
      </c>
      <c r="K11" s="353" t="s">
        <v>85</v>
      </c>
      <c r="L11" s="353"/>
      <c r="M11" s="353" t="s">
        <v>86</v>
      </c>
      <c r="N11" s="354" t="s">
        <v>87</v>
      </c>
      <c r="O11" s="355" t="s">
        <v>88</v>
      </c>
      <c r="P11" s="35"/>
    </row>
    <row r="12" spans="2:27" ht="53.25" customHeight="1" x14ac:dyDescent="0.25">
      <c r="B12" s="347"/>
      <c r="C12" s="349"/>
      <c r="D12" s="349"/>
      <c r="E12" s="349"/>
      <c r="F12" s="349"/>
      <c r="G12" s="349"/>
      <c r="H12" s="349"/>
      <c r="I12" s="349"/>
      <c r="J12" s="352"/>
      <c r="K12" s="222" t="s">
        <v>89</v>
      </c>
      <c r="L12" s="222" t="s">
        <v>90</v>
      </c>
      <c r="M12" s="353"/>
      <c r="N12" s="354"/>
      <c r="O12" s="355"/>
      <c r="P12" s="35"/>
    </row>
    <row r="13" spans="2:27" ht="34.5" customHeight="1" x14ac:dyDescent="0.25">
      <c r="B13" s="52">
        <v>1</v>
      </c>
      <c r="C13" s="356" t="s">
        <v>91</v>
      </c>
      <c r="D13" s="356"/>
      <c r="E13" s="356"/>
      <c r="F13" s="356"/>
      <c r="G13" s="356"/>
      <c r="H13" s="356"/>
      <c r="I13" s="223" t="s">
        <v>92</v>
      </c>
      <c r="J13" s="210">
        <v>15930.6</v>
      </c>
      <c r="K13" s="210">
        <v>1059.48</v>
      </c>
      <c r="L13" s="210">
        <v>4213.13</v>
      </c>
      <c r="M13" s="210">
        <f t="shared" ref="M13:M18" si="0">J13-L13</f>
        <v>11717.470000000001</v>
      </c>
      <c r="N13" s="224">
        <v>107.61777394079215</v>
      </c>
      <c r="O13" s="212">
        <f t="shared" ref="O13:O27" si="1">K13*N13</f>
        <v>114018.87913479046</v>
      </c>
      <c r="P13" s="153" t="s">
        <v>206</v>
      </c>
      <c r="Q13" s="154" t="s">
        <v>207</v>
      </c>
      <c r="R13" s="155"/>
      <c r="S13" s="155"/>
      <c r="T13" s="155"/>
      <c r="U13" s="155"/>
      <c r="V13" s="155"/>
      <c r="W13" s="181"/>
      <c r="X13" s="182"/>
    </row>
    <row r="14" spans="2:27" ht="34.5" customHeight="1" x14ac:dyDescent="0.25">
      <c r="B14" s="52">
        <v>2</v>
      </c>
      <c r="C14" s="357" t="s">
        <v>93</v>
      </c>
      <c r="D14" s="357"/>
      <c r="E14" s="357"/>
      <c r="F14" s="357"/>
      <c r="G14" s="357"/>
      <c r="H14" s="357"/>
      <c r="I14" s="223" t="s">
        <v>92</v>
      </c>
      <c r="J14" s="210">
        <v>275.04000000000002</v>
      </c>
      <c r="K14" s="210">
        <f>'Item 2 - Capinação'!E19</f>
        <v>0</v>
      </c>
      <c r="L14" s="210">
        <v>0</v>
      </c>
      <c r="M14" s="210">
        <f t="shared" si="0"/>
        <v>275.04000000000002</v>
      </c>
      <c r="N14" s="224">
        <v>1356.6756878461144</v>
      </c>
      <c r="O14" s="212">
        <f t="shared" si="1"/>
        <v>0</v>
      </c>
      <c r="P14" s="156">
        <f>J14/12</f>
        <v>22.92</v>
      </c>
      <c r="Q14" s="156">
        <f>P14/7</f>
        <v>3.2742857142857145</v>
      </c>
      <c r="R14" s="157">
        <f>K14/Q14</f>
        <v>0</v>
      </c>
      <c r="S14" s="155"/>
      <c r="T14" s="155"/>
      <c r="U14" s="155"/>
      <c r="V14" s="155"/>
      <c r="W14" s="181"/>
      <c r="X14" s="181"/>
      <c r="Y14" s="162"/>
      <c r="Z14" s="162"/>
      <c r="AA14" s="162"/>
    </row>
    <row r="15" spans="2:27" ht="34.5" customHeight="1" x14ac:dyDescent="0.25">
      <c r="B15" s="52">
        <v>3</v>
      </c>
      <c r="C15" s="357" t="s">
        <v>94</v>
      </c>
      <c r="D15" s="357"/>
      <c r="E15" s="357"/>
      <c r="F15" s="357"/>
      <c r="G15" s="357"/>
      <c r="H15" s="357"/>
      <c r="I15" s="223" t="s">
        <v>92</v>
      </c>
      <c r="J15" s="210">
        <v>275.04000000000002</v>
      </c>
      <c r="K15" s="210">
        <f>'Item 3 - Pintura'!E19</f>
        <v>0</v>
      </c>
      <c r="L15" s="210">
        <v>0</v>
      </c>
      <c r="M15" s="210">
        <f t="shared" si="0"/>
        <v>275.04000000000002</v>
      </c>
      <c r="N15" s="224">
        <v>404.46095296250138</v>
      </c>
      <c r="O15" s="212">
        <f t="shared" si="1"/>
        <v>0</v>
      </c>
      <c r="P15" s="156">
        <f>J15/12</f>
        <v>22.92</v>
      </c>
      <c r="Q15" s="156">
        <f>P15/2</f>
        <v>11.46</v>
      </c>
      <c r="R15" s="157">
        <f>K15/Q15</f>
        <v>0</v>
      </c>
      <c r="S15" s="155"/>
      <c r="T15" s="155"/>
      <c r="U15" s="155"/>
      <c r="V15" s="155"/>
      <c r="W15" s="181"/>
      <c r="X15" s="181"/>
      <c r="Y15" s="162"/>
      <c r="Z15" s="162"/>
      <c r="AA15" s="162"/>
    </row>
    <row r="16" spans="2:27" ht="34.5" customHeight="1" x14ac:dyDescent="0.25">
      <c r="B16" s="52">
        <v>4</v>
      </c>
      <c r="C16" s="358" t="s">
        <v>95</v>
      </c>
      <c r="D16" s="358"/>
      <c r="E16" s="358"/>
      <c r="F16" s="358"/>
      <c r="G16" s="358"/>
      <c r="H16" s="358"/>
      <c r="I16" s="225" t="s">
        <v>96</v>
      </c>
      <c r="J16" s="210">
        <v>187</v>
      </c>
      <c r="K16" s="210">
        <v>15</v>
      </c>
      <c r="L16" s="210">
        <v>59</v>
      </c>
      <c r="M16" s="38">
        <f t="shared" si="0"/>
        <v>128</v>
      </c>
      <c r="N16" s="160">
        <v>4157.0866964419874</v>
      </c>
      <c r="O16" s="161">
        <f t="shared" si="1"/>
        <v>62356.300446629815</v>
      </c>
      <c r="P16" s="153"/>
      <c r="Q16" s="155"/>
      <c r="R16" s="157">
        <f>K16</f>
        <v>15</v>
      </c>
      <c r="S16" s="155"/>
      <c r="T16" s="155"/>
      <c r="U16" s="155"/>
      <c r="V16" s="155"/>
      <c r="W16" s="181"/>
      <c r="X16" s="182"/>
    </row>
    <row r="17" spans="2:24" ht="34.5" customHeight="1" x14ac:dyDescent="0.25">
      <c r="B17" s="52">
        <v>5</v>
      </c>
      <c r="C17" s="358" t="s">
        <v>97</v>
      </c>
      <c r="D17" s="358"/>
      <c r="E17" s="358"/>
      <c r="F17" s="358"/>
      <c r="G17" s="358"/>
      <c r="H17" s="358"/>
      <c r="I17" s="225" t="s">
        <v>98</v>
      </c>
      <c r="J17" s="210">
        <v>300</v>
      </c>
      <c r="K17" s="210">
        <v>25</v>
      </c>
      <c r="L17" s="210">
        <v>94</v>
      </c>
      <c r="M17" s="38">
        <f t="shared" si="0"/>
        <v>206</v>
      </c>
      <c r="N17" s="160">
        <v>314.44800340232871</v>
      </c>
      <c r="O17" s="161">
        <f t="shared" si="1"/>
        <v>7861.2000850582181</v>
      </c>
      <c r="P17" s="153"/>
      <c r="Q17" s="155"/>
      <c r="R17" s="157">
        <f>SUM(R14:R16)</f>
        <v>15</v>
      </c>
      <c r="S17" s="155"/>
      <c r="T17" s="155"/>
      <c r="U17" s="155"/>
      <c r="V17" s="155"/>
      <c r="W17" s="181"/>
      <c r="X17" s="182"/>
    </row>
    <row r="18" spans="2:24" ht="34.5" customHeight="1" x14ac:dyDescent="0.25">
      <c r="B18" s="52">
        <v>6</v>
      </c>
      <c r="C18" s="358" t="s">
        <v>324</v>
      </c>
      <c r="D18" s="358"/>
      <c r="E18" s="358"/>
      <c r="F18" s="358"/>
      <c r="G18" s="358"/>
      <c r="H18" s="358"/>
      <c r="I18" s="225" t="s">
        <v>99</v>
      </c>
      <c r="J18" s="210">
        <v>27824.79</v>
      </c>
      <c r="K18" s="210">
        <f>'Item 6 - Coleta Domiciliar'!J342</f>
        <v>2232.4699999999998</v>
      </c>
      <c r="L18" s="210">
        <v>8977.24</v>
      </c>
      <c r="M18" s="38">
        <f t="shared" si="0"/>
        <v>18847.550000000003</v>
      </c>
      <c r="N18" s="160">
        <v>128.73396659612644</v>
      </c>
      <c r="O18" s="161">
        <f t="shared" si="1"/>
        <v>287394.71840685437</v>
      </c>
      <c r="P18" s="153"/>
      <c r="Q18" s="155"/>
      <c r="R18" s="155"/>
      <c r="S18" s="155"/>
      <c r="T18" s="155"/>
      <c r="U18" s="155"/>
      <c r="V18" s="155"/>
      <c r="W18" s="181"/>
      <c r="X18" s="182"/>
    </row>
    <row r="19" spans="2:24" ht="34.5" customHeight="1" x14ac:dyDescent="0.25">
      <c r="B19" s="52">
        <v>7</v>
      </c>
      <c r="C19" s="358" t="s">
        <v>100</v>
      </c>
      <c r="D19" s="358"/>
      <c r="E19" s="358"/>
      <c r="F19" s="358"/>
      <c r="G19" s="358"/>
      <c r="H19" s="358"/>
      <c r="I19" s="225" t="s">
        <v>99</v>
      </c>
      <c r="J19" s="210">
        <v>8948.0499999999993</v>
      </c>
      <c r="K19" s="210">
        <f>'Item 7 - Coleta de Volumosos'!K11</f>
        <v>28.77</v>
      </c>
      <c r="L19" s="210">
        <v>28.77</v>
      </c>
      <c r="M19" s="38">
        <f t="shared" ref="M19:M24" si="2">J19-L19</f>
        <v>8919.2799999999988</v>
      </c>
      <c r="N19" s="160">
        <v>82.938743667670167</v>
      </c>
      <c r="O19" s="161">
        <f t="shared" si="1"/>
        <v>2386.1476553188709</v>
      </c>
      <c r="P19" s="153"/>
      <c r="Q19" s="155"/>
      <c r="R19" s="155"/>
      <c r="S19" s="155"/>
      <c r="T19" s="155"/>
      <c r="U19" s="155"/>
      <c r="V19" s="155"/>
      <c r="W19" s="181"/>
      <c r="X19" s="182"/>
    </row>
    <row r="20" spans="2:24" ht="34.5" customHeight="1" x14ac:dyDescent="0.25">
      <c r="B20" s="52">
        <v>8</v>
      </c>
      <c r="C20" s="359" t="s">
        <v>101</v>
      </c>
      <c r="D20" s="359"/>
      <c r="E20" s="359"/>
      <c r="F20" s="359"/>
      <c r="G20" s="359"/>
      <c r="H20" s="359"/>
      <c r="I20" s="225" t="s">
        <v>99</v>
      </c>
      <c r="J20" s="38">
        <v>41208.720000000001</v>
      </c>
      <c r="K20" s="210">
        <f>'Item 8 - Aterro Sanitário'!L489</f>
        <v>2886.51</v>
      </c>
      <c r="L20" s="210">
        <v>12204.51</v>
      </c>
      <c r="M20" s="38">
        <f t="shared" si="2"/>
        <v>29004.21</v>
      </c>
      <c r="N20" s="160">
        <v>36.037177462098761</v>
      </c>
      <c r="O20" s="161">
        <f t="shared" si="1"/>
        <v>104021.67311612271</v>
      </c>
      <c r="P20" s="153"/>
      <c r="Q20" s="155"/>
      <c r="R20" s="155"/>
      <c r="S20" s="155"/>
      <c r="T20" s="155"/>
      <c r="U20" s="155"/>
      <c r="V20" s="155"/>
      <c r="W20" s="181"/>
      <c r="X20" s="182"/>
    </row>
    <row r="21" spans="2:24" ht="34.5" customHeight="1" x14ac:dyDescent="0.25">
      <c r="B21" s="52">
        <v>9</v>
      </c>
      <c r="C21" s="359" t="s">
        <v>102</v>
      </c>
      <c r="D21" s="359"/>
      <c r="E21" s="359"/>
      <c r="F21" s="359"/>
      <c r="G21" s="359"/>
      <c r="H21" s="359"/>
      <c r="I21" s="225" t="s">
        <v>103</v>
      </c>
      <c r="J21" s="38">
        <v>3600</v>
      </c>
      <c r="K21" s="210">
        <f>'Item 9 - Chorume'!C14</f>
        <v>0</v>
      </c>
      <c r="L21" s="210">
        <v>55</v>
      </c>
      <c r="M21" s="38">
        <f t="shared" si="2"/>
        <v>3545</v>
      </c>
      <c r="N21" s="160">
        <v>59.343955096462643</v>
      </c>
      <c r="O21" s="161">
        <f t="shared" si="1"/>
        <v>0</v>
      </c>
      <c r="P21" s="306"/>
      <c r="Q21" s="306"/>
      <c r="R21" s="155"/>
      <c r="S21" s="155"/>
      <c r="T21" s="155"/>
      <c r="U21" s="155"/>
      <c r="V21" s="155"/>
      <c r="W21" s="181"/>
      <c r="X21" s="182"/>
    </row>
    <row r="22" spans="2:24" ht="34.5" customHeight="1" x14ac:dyDescent="0.25">
      <c r="B22" s="52">
        <v>10</v>
      </c>
      <c r="C22" s="359" t="s">
        <v>104</v>
      </c>
      <c r="D22" s="359"/>
      <c r="E22" s="359"/>
      <c r="F22" s="359"/>
      <c r="G22" s="359"/>
      <c r="H22" s="359"/>
      <c r="I22" s="225" t="s">
        <v>103</v>
      </c>
      <c r="J22" s="38">
        <v>360</v>
      </c>
      <c r="K22" s="210">
        <f>'Item 10 - Gás'!C14</f>
        <v>0</v>
      </c>
      <c r="L22" s="210">
        <v>4</v>
      </c>
      <c r="M22" s="38">
        <f t="shared" si="2"/>
        <v>356</v>
      </c>
      <c r="N22" s="160">
        <v>217.27987406041632</v>
      </c>
      <c r="O22" s="161">
        <f t="shared" si="1"/>
        <v>0</v>
      </c>
      <c r="P22" s="158"/>
      <c r="Q22" s="159"/>
      <c r="R22" s="155"/>
      <c r="S22" s="155"/>
      <c r="T22" s="155"/>
      <c r="U22" s="155"/>
      <c r="V22" s="155"/>
      <c r="W22" s="181"/>
      <c r="X22" s="182"/>
    </row>
    <row r="23" spans="2:24" ht="34.5" customHeight="1" x14ac:dyDescent="0.25">
      <c r="B23" s="52">
        <v>11</v>
      </c>
      <c r="C23" s="359" t="s">
        <v>196</v>
      </c>
      <c r="D23" s="359"/>
      <c r="E23" s="359"/>
      <c r="F23" s="359"/>
      <c r="G23" s="359"/>
      <c r="H23" s="359"/>
      <c r="I23" s="225" t="s">
        <v>103</v>
      </c>
      <c r="J23" s="38">
        <v>2400</v>
      </c>
      <c r="K23" s="210">
        <v>0</v>
      </c>
      <c r="L23" s="210">
        <v>22</v>
      </c>
      <c r="M23" s="38">
        <f t="shared" si="2"/>
        <v>2378</v>
      </c>
      <c r="N23" s="160">
        <v>98.767570170717093</v>
      </c>
      <c r="O23" s="161">
        <f t="shared" si="1"/>
        <v>0</v>
      </c>
      <c r="P23" s="158"/>
      <c r="Q23" s="159"/>
      <c r="R23" s="155"/>
      <c r="S23" s="155"/>
      <c r="T23" s="155"/>
      <c r="U23" s="155"/>
      <c r="V23" s="155"/>
      <c r="W23" s="181"/>
      <c r="X23" s="182"/>
    </row>
    <row r="24" spans="2:24" ht="34.5" customHeight="1" x14ac:dyDescent="0.25">
      <c r="B24" s="52">
        <v>12</v>
      </c>
      <c r="C24" s="359" t="s">
        <v>105</v>
      </c>
      <c r="D24" s="359"/>
      <c r="E24" s="359"/>
      <c r="F24" s="359"/>
      <c r="G24" s="359"/>
      <c r="H24" s="359"/>
      <c r="I24" s="225" t="s">
        <v>106</v>
      </c>
      <c r="J24" s="39">
        <v>12</v>
      </c>
      <c r="K24" s="210">
        <v>1</v>
      </c>
      <c r="L24" s="210">
        <v>4</v>
      </c>
      <c r="M24" s="38">
        <f t="shared" si="2"/>
        <v>8</v>
      </c>
      <c r="N24" s="160">
        <v>45872.248537575426</v>
      </c>
      <c r="O24" s="161">
        <f t="shared" si="1"/>
        <v>45872.248537575426</v>
      </c>
      <c r="P24" s="158"/>
      <c r="Q24" s="159"/>
      <c r="R24" s="155"/>
      <c r="S24" s="155"/>
      <c r="T24" s="155"/>
      <c r="U24" s="155"/>
      <c r="V24" s="155"/>
      <c r="W24" s="181"/>
      <c r="X24" s="182"/>
    </row>
    <row r="25" spans="2:24" ht="34.5" customHeight="1" x14ac:dyDescent="0.25">
      <c r="B25" s="52">
        <v>13</v>
      </c>
      <c r="C25" s="374" t="s">
        <v>348</v>
      </c>
      <c r="D25" s="374"/>
      <c r="E25" s="374"/>
      <c r="F25" s="374"/>
      <c r="G25" s="374"/>
      <c r="H25" s="374" t="s">
        <v>349</v>
      </c>
      <c r="I25" s="225" t="s">
        <v>349</v>
      </c>
      <c r="J25" s="38">
        <v>24</v>
      </c>
      <c r="K25" s="210">
        <f>'Item 13 - EH'!C13</f>
        <v>0</v>
      </c>
      <c r="L25" s="210">
        <v>0</v>
      </c>
      <c r="M25" s="38">
        <f>J25-L25</f>
        <v>24</v>
      </c>
      <c r="N25" s="38">
        <v>2031.36</v>
      </c>
      <c r="O25" s="161">
        <f t="shared" si="1"/>
        <v>0</v>
      </c>
      <c r="P25" s="158"/>
      <c r="Q25" s="159"/>
      <c r="R25" s="155"/>
      <c r="S25" s="155"/>
      <c r="T25" s="155"/>
      <c r="U25" s="155"/>
      <c r="V25" s="155"/>
      <c r="W25" s="181"/>
      <c r="X25" s="182"/>
    </row>
    <row r="26" spans="2:24" ht="34.5" customHeight="1" x14ac:dyDescent="0.25">
      <c r="B26" s="52">
        <v>14</v>
      </c>
      <c r="C26" s="374" t="s">
        <v>350</v>
      </c>
      <c r="D26" s="374"/>
      <c r="E26" s="374"/>
      <c r="F26" s="374"/>
      <c r="G26" s="374"/>
      <c r="H26" s="374" t="s">
        <v>349</v>
      </c>
      <c r="I26" s="225" t="s">
        <v>349</v>
      </c>
      <c r="J26" s="38">
        <v>24</v>
      </c>
      <c r="K26" s="210">
        <f>'Item 14 - Rolo'!C13</f>
        <v>0</v>
      </c>
      <c r="L26" s="210">
        <v>0</v>
      </c>
      <c r="M26" s="38">
        <f>J26-L26</f>
        <v>24</v>
      </c>
      <c r="N26" s="38">
        <v>1142.6400000000001</v>
      </c>
      <c r="O26" s="161">
        <f t="shared" si="1"/>
        <v>0</v>
      </c>
      <c r="P26" s="158"/>
      <c r="Q26" s="159"/>
      <c r="R26" s="155"/>
      <c r="S26" s="155"/>
      <c r="T26" s="155"/>
      <c r="U26" s="155"/>
      <c r="V26" s="155"/>
      <c r="W26" s="181"/>
      <c r="X26" s="182"/>
    </row>
    <row r="27" spans="2:24" ht="34.5" customHeight="1" x14ac:dyDescent="0.25">
      <c r="B27" s="52">
        <v>15</v>
      </c>
      <c r="C27" s="374" t="s">
        <v>351</v>
      </c>
      <c r="D27" s="374"/>
      <c r="E27" s="374"/>
      <c r="F27" s="374"/>
      <c r="G27" s="374"/>
      <c r="H27" s="374" t="s">
        <v>349</v>
      </c>
      <c r="I27" s="225" t="s">
        <v>349</v>
      </c>
      <c r="J27" s="38">
        <v>24</v>
      </c>
      <c r="K27" s="210">
        <f>'Item 15 - Basculante'!C13</f>
        <v>0</v>
      </c>
      <c r="L27" s="210">
        <v>0</v>
      </c>
      <c r="M27" s="38">
        <f>J27-L27</f>
        <v>24</v>
      </c>
      <c r="N27" s="38">
        <v>1079.1600000000001</v>
      </c>
      <c r="O27" s="161">
        <f t="shared" si="1"/>
        <v>0</v>
      </c>
      <c r="P27" s="158"/>
      <c r="Q27" s="159"/>
      <c r="R27" s="155"/>
      <c r="S27" s="155"/>
      <c r="T27" s="155"/>
      <c r="U27" s="155"/>
      <c r="V27" s="155"/>
      <c r="W27" s="181"/>
      <c r="X27" s="182"/>
    </row>
    <row r="28" spans="2:24" ht="34.5" customHeight="1" x14ac:dyDescent="0.25">
      <c r="B28" s="52">
        <v>16</v>
      </c>
      <c r="C28" s="374" t="s">
        <v>352</v>
      </c>
      <c r="D28" s="374"/>
      <c r="E28" s="374"/>
      <c r="F28" s="374"/>
      <c r="G28" s="374"/>
      <c r="H28" s="374" t="s">
        <v>353</v>
      </c>
      <c r="I28" s="225" t="s">
        <v>353</v>
      </c>
      <c r="J28" s="39">
        <v>24</v>
      </c>
      <c r="K28" s="210">
        <v>0</v>
      </c>
      <c r="L28" s="210">
        <v>0</v>
      </c>
      <c r="M28" s="38">
        <f>J28-L28</f>
        <v>24</v>
      </c>
      <c r="N28" s="38">
        <v>6500</v>
      </c>
      <c r="O28" s="161"/>
      <c r="P28" s="158"/>
      <c r="Q28" s="159"/>
      <c r="R28" s="155"/>
      <c r="S28" s="155"/>
      <c r="T28" s="155"/>
      <c r="U28" s="155"/>
      <c r="V28" s="155"/>
      <c r="W28" s="181"/>
      <c r="X28" s="182"/>
    </row>
    <row r="29" spans="2:24" ht="34.5" customHeight="1" thickBot="1" x14ac:dyDescent="0.3">
      <c r="B29" s="226">
        <v>17</v>
      </c>
      <c r="C29" s="375" t="s">
        <v>354</v>
      </c>
      <c r="D29" s="375"/>
      <c r="E29" s="375"/>
      <c r="F29" s="375"/>
      <c r="G29" s="375"/>
      <c r="H29" s="375" t="s">
        <v>355</v>
      </c>
      <c r="I29" s="227" t="s">
        <v>355</v>
      </c>
      <c r="J29" s="218">
        <v>427.84900020984793</v>
      </c>
      <c r="K29" s="280">
        <v>0</v>
      </c>
      <c r="L29" s="280">
        <v>0</v>
      </c>
      <c r="M29" s="219">
        <f>J29-L29</f>
        <v>427.84900020984793</v>
      </c>
      <c r="N29" s="219">
        <v>110.46</v>
      </c>
      <c r="O29" s="228">
        <f>K29*N29</f>
        <v>0</v>
      </c>
      <c r="P29" s="158"/>
      <c r="Q29" s="159"/>
      <c r="R29" s="155"/>
      <c r="S29" s="155"/>
      <c r="T29" s="155"/>
      <c r="U29" s="155"/>
      <c r="V29" s="155"/>
      <c r="W29" s="181"/>
      <c r="X29" s="182"/>
    </row>
    <row r="30" spans="2:24" ht="33" customHeight="1" thickBot="1" x14ac:dyDescent="0.3">
      <c r="B30" s="362" t="s">
        <v>107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170">
        <f>SUM(O13:U29)</f>
        <v>624001.74166806426</v>
      </c>
      <c r="P30" s="125"/>
      <c r="Q30" s="126"/>
      <c r="W30" s="182"/>
      <c r="X30" s="182"/>
    </row>
    <row r="31" spans="2:24" ht="36" customHeight="1" x14ac:dyDescent="0.3">
      <c r="B31" s="364" t="s">
        <v>395</v>
      </c>
      <c r="C31" s="365"/>
      <c r="D31" s="365"/>
      <c r="E31" s="365"/>
      <c r="F31" s="365"/>
      <c r="G31" s="365"/>
      <c r="H31" s="365"/>
      <c r="I31" s="365"/>
      <c r="J31" s="365"/>
      <c r="K31" s="365"/>
      <c r="L31" s="365"/>
      <c r="M31" s="365"/>
      <c r="N31" s="365"/>
      <c r="O31" s="366"/>
      <c r="P31" s="307"/>
      <c r="Q31" s="308"/>
    </row>
    <row r="32" spans="2:24" ht="34.5" customHeight="1" x14ac:dyDescent="0.25">
      <c r="B32" s="368" t="s">
        <v>200</v>
      </c>
      <c r="C32" s="369"/>
      <c r="D32" s="369"/>
      <c r="E32" s="369"/>
      <c r="F32" s="370"/>
      <c r="G32" s="349" t="s">
        <v>164</v>
      </c>
      <c r="H32" s="349"/>
      <c r="I32" s="349"/>
      <c r="J32" s="349"/>
      <c r="K32" s="352" t="s">
        <v>165</v>
      </c>
      <c r="L32" s="352"/>
      <c r="M32" s="352"/>
      <c r="N32" s="352"/>
      <c r="O32" s="367"/>
      <c r="P32" s="40"/>
    </row>
    <row r="33" spans="2:15" ht="59.25" customHeight="1" thickBot="1" x14ac:dyDescent="0.3">
      <c r="B33" s="371"/>
      <c r="C33" s="372"/>
      <c r="D33" s="372"/>
      <c r="E33" s="372"/>
      <c r="F33" s="373"/>
      <c r="G33" s="360"/>
      <c r="H33" s="360"/>
      <c r="I33" s="360"/>
      <c r="J33" s="360"/>
      <c r="K33" s="360"/>
      <c r="L33" s="360"/>
      <c r="M33" s="360"/>
      <c r="N33" s="360"/>
      <c r="O33" s="361"/>
    </row>
    <row r="35" spans="2:15" ht="34.5" customHeight="1" x14ac:dyDescent="0.25">
      <c r="N35" s="41"/>
    </row>
    <row r="36" spans="2:15" ht="34.5" customHeight="1" x14ac:dyDescent="0.25">
      <c r="N36" s="42"/>
    </row>
    <row r="37" spans="2:15" ht="34.5" customHeight="1" x14ac:dyDescent="0.25">
      <c r="N37" s="42"/>
    </row>
  </sheetData>
  <mergeCells count="64">
    <mergeCell ref="G33:J33"/>
    <mergeCell ref="K33:O33"/>
    <mergeCell ref="C23:H23"/>
    <mergeCell ref="C24:H24"/>
    <mergeCell ref="B30:N30"/>
    <mergeCell ref="B31:O31"/>
    <mergeCell ref="G32:J32"/>
    <mergeCell ref="K32:O32"/>
    <mergeCell ref="B32:F32"/>
    <mergeCell ref="B33:F33"/>
    <mergeCell ref="C25:H25"/>
    <mergeCell ref="C26:H26"/>
    <mergeCell ref="C27:H27"/>
    <mergeCell ref="C29:H29"/>
    <mergeCell ref="C28:H28"/>
    <mergeCell ref="C19:H19"/>
    <mergeCell ref="C20:H20"/>
    <mergeCell ref="C21:H21"/>
    <mergeCell ref="C22:H22"/>
    <mergeCell ref="C18:H18"/>
    <mergeCell ref="C13:H13"/>
    <mergeCell ref="C14:H14"/>
    <mergeCell ref="C15:H15"/>
    <mergeCell ref="C16:H16"/>
    <mergeCell ref="C17:H17"/>
    <mergeCell ref="B10:B12"/>
    <mergeCell ref="C10:H12"/>
    <mergeCell ref="I10:I12"/>
    <mergeCell ref="J10:M10"/>
    <mergeCell ref="N10:O10"/>
    <mergeCell ref="J11:J12"/>
    <mergeCell ref="K11:L11"/>
    <mergeCell ref="M11:M12"/>
    <mergeCell ref="N11:N12"/>
    <mergeCell ref="O11:O12"/>
    <mergeCell ref="N8:O8"/>
    <mergeCell ref="F9:G9"/>
    <mergeCell ref="N9:O9"/>
    <mergeCell ref="B7:C7"/>
    <mergeCell ref="D7:E7"/>
    <mergeCell ref="F7:G8"/>
    <mergeCell ref="H7:H8"/>
    <mergeCell ref="I7:M7"/>
    <mergeCell ref="B2:O3"/>
    <mergeCell ref="B4:G4"/>
    <mergeCell ref="H4:K4"/>
    <mergeCell ref="L4:M4"/>
    <mergeCell ref="N4:O4"/>
    <mergeCell ref="P21:Q21"/>
    <mergeCell ref="P31:Q31"/>
    <mergeCell ref="B5:C5"/>
    <mergeCell ref="D5:E5"/>
    <mergeCell ref="F5:G5"/>
    <mergeCell ref="I5:M5"/>
    <mergeCell ref="N5:O5"/>
    <mergeCell ref="B6:C6"/>
    <mergeCell ref="D6:E6"/>
    <mergeCell ref="F6:G6"/>
    <mergeCell ref="I6:M6"/>
    <mergeCell ref="N6:O6"/>
    <mergeCell ref="N7:O7"/>
    <mergeCell ref="B8:C9"/>
    <mergeCell ref="D8:E9"/>
    <mergeCell ref="I8:L9"/>
  </mergeCells>
  <pageMargins left="0.23622047244094491" right="0.23622047244094491" top="0.74803149606299213" bottom="0.74803149606299213" header="0.31496062992125984" footer="0.31496062992125984"/>
  <pageSetup paperSize="9" scale="40" orientation="landscape" r:id="rId1"/>
  <headerFooter>
    <oddFooter>&amp;C&amp;P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J14"/>
  <sheetViews>
    <sheetView topLeftCell="A4" workbookViewId="0">
      <selection activeCell="G10" sqref="G10"/>
    </sheetView>
  </sheetViews>
  <sheetFormatPr defaultColWidth="9.140625" defaultRowHeight="15" x14ac:dyDescent="0.25"/>
  <cols>
    <col min="1" max="1" width="4.42578125" style="1" customWidth="1"/>
    <col min="2" max="8" width="19.5703125" style="1" customWidth="1"/>
    <col min="9" max="9" width="32.42578125" style="1" customWidth="1"/>
    <col min="10" max="16384" width="9.140625" style="1"/>
  </cols>
  <sheetData>
    <row r="1" spans="2:10" ht="15.75" thickBot="1" x14ac:dyDescent="0.3"/>
    <row r="2" spans="2:10" ht="27" customHeight="1" x14ac:dyDescent="0.25">
      <c r="B2" s="438" t="s">
        <v>25</v>
      </c>
      <c r="C2" s="439"/>
      <c r="D2" s="439"/>
      <c r="E2" s="439"/>
      <c r="F2" s="439"/>
      <c r="G2" s="439"/>
      <c r="H2" s="439"/>
      <c r="I2" s="440"/>
    </row>
    <row r="3" spans="2:10" ht="15" customHeight="1" x14ac:dyDescent="0.25">
      <c r="B3" s="441"/>
      <c r="C3" s="442"/>
      <c r="D3" s="442"/>
      <c r="E3" s="442"/>
      <c r="F3" s="442"/>
      <c r="G3" s="442"/>
      <c r="H3" s="442"/>
      <c r="I3" s="443"/>
    </row>
    <row r="4" spans="2:10" ht="15" customHeight="1" x14ac:dyDescent="0.25">
      <c r="B4" s="441"/>
      <c r="C4" s="442"/>
      <c r="D4" s="442"/>
      <c r="E4" s="442"/>
      <c r="F4" s="442"/>
      <c r="G4" s="442"/>
      <c r="H4" s="442"/>
      <c r="I4" s="443"/>
    </row>
    <row r="5" spans="2:10" ht="15" customHeight="1" thickBot="1" x14ac:dyDescent="0.3">
      <c r="B5" s="444"/>
      <c r="C5" s="445"/>
      <c r="D5" s="445"/>
      <c r="E5" s="445"/>
      <c r="F5" s="445"/>
      <c r="G5" s="445"/>
      <c r="H5" s="445"/>
      <c r="I5" s="446"/>
    </row>
    <row r="6" spans="2:10" ht="28.5" customHeight="1" x14ac:dyDescent="0.25">
      <c r="B6" s="447" t="s">
        <v>32</v>
      </c>
      <c r="C6" s="448"/>
      <c r="D6" s="448"/>
      <c r="E6" s="448"/>
      <c r="F6" s="448"/>
      <c r="G6" s="448"/>
      <c r="H6" s="448"/>
      <c r="I6" s="449"/>
    </row>
    <row r="7" spans="2:10" ht="42.75" customHeight="1" thickBot="1" x14ac:dyDescent="0.3">
      <c r="B7" s="9" t="s">
        <v>0</v>
      </c>
      <c r="C7" s="10" t="s">
        <v>22</v>
      </c>
      <c r="D7" s="10" t="s">
        <v>26</v>
      </c>
      <c r="E7" s="10" t="s">
        <v>21</v>
      </c>
      <c r="F7" s="10" t="s">
        <v>1</v>
      </c>
      <c r="G7" s="10" t="s">
        <v>2</v>
      </c>
      <c r="H7" s="10" t="s">
        <v>4</v>
      </c>
      <c r="I7" s="11" t="s">
        <v>19</v>
      </c>
      <c r="J7" s="2"/>
    </row>
    <row r="8" spans="2:10" ht="46.5" customHeight="1" x14ac:dyDescent="0.25">
      <c r="B8" s="17" t="s">
        <v>35</v>
      </c>
      <c r="C8" s="21"/>
      <c r="D8" s="27" t="s">
        <v>51</v>
      </c>
      <c r="E8" s="7"/>
      <c r="F8" s="7"/>
      <c r="G8" s="7"/>
      <c r="H8" s="7"/>
      <c r="I8" s="8"/>
    </row>
    <row r="9" spans="2:10" ht="46.5" customHeight="1" x14ac:dyDescent="0.25">
      <c r="B9" s="18" t="s">
        <v>36</v>
      </c>
      <c r="C9" s="23"/>
      <c r="D9" s="28" t="s">
        <v>52</v>
      </c>
      <c r="E9" s="3"/>
      <c r="F9" s="3"/>
      <c r="G9" s="3"/>
      <c r="H9" s="3"/>
      <c r="I9" s="4"/>
    </row>
    <row r="10" spans="2:10" ht="46.5" customHeight="1" x14ac:dyDescent="0.25">
      <c r="B10" s="18" t="s">
        <v>37</v>
      </c>
      <c r="C10" s="23"/>
      <c r="D10" s="28" t="s">
        <v>53</v>
      </c>
      <c r="E10" s="3"/>
      <c r="F10" s="3"/>
      <c r="G10" s="3"/>
      <c r="H10" s="3"/>
      <c r="I10" s="4"/>
    </row>
    <row r="11" spans="2:10" ht="46.5" customHeight="1" thickBot="1" x14ac:dyDescent="0.3">
      <c r="B11" s="19" t="s">
        <v>38</v>
      </c>
      <c r="C11" s="25"/>
      <c r="D11" s="29" t="s">
        <v>54</v>
      </c>
      <c r="E11" s="5"/>
      <c r="F11" s="5"/>
      <c r="G11" s="5"/>
      <c r="H11" s="5"/>
      <c r="I11" s="6"/>
    </row>
    <row r="12" spans="2:10" ht="23.25" customHeight="1" x14ac:dyDescent="0.25">
      <c r="B12" s="30" t="s">
        <v>44</v>
      </c>
      <c r="D12" s="54">
        <v>0</v>
      </c>
      <c r="E12" s="20" t="s">
        <v>45</v>
      </c>
      <c r="G12" s="30" t="s">
        <v>48</v>
      </c>
      <c r="H12" s="54">
        <f>D12-D13-D14</f>
        <v>0</v>
      </c>
      <c r="I12" s="20" t="s">
        <v>45</v>
      </c>
    </row>
    <row r="13" spans="2:10" ht="23.25" customHeight="1" x14ac:dyDescent="0.25">
      <c r="B13" s="30" t="s">
        <v>46</v>
      </c>
      <c r="D13" s="54">
        <v>0</v>
      </c>
      <c r="E13" s="20" t="s">
        <v>45</v>
      </c>
      <c r="G13" s="30" t="s">
        <v>49</v>
      </c>
      <c r="H13" s="54">
        <v>0</v>
      </c>
      <c r="I13" s="20" t="s">
        <v>45</v>
      </c>
    </row>
    <row r="14" spans="2:10" ht="23.25" customHeight="1" x14ac:dyDescent="0.25">
      <c r="B14" s="30" t="s">
        <v>47</v>
      </c>
      <c r="D14" s="54">
        <v>0</v>
      </c>
      <c r="E14" s="20" t="s">
        <v>45</v>
      </c>
      <c r="G14" s="30" t="s">
        <v>50</v>
      </c>
      <c r="H14" s="54">
        <f>H12+H13</f>
        <v>0</v>
      </c>
      <c r="I14" s="20" t="s">
        <v>45</v>
      </c>
    </row>
  </sheetData>
  <mergeCells count="2">
    <mergeCell ref="B2:I5"/>
    <mergeCell ref="B6:I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M619"/>
  <sheetViews>
    <sheetView showGridLines="0" zoomScale="60" zoomScaleNormal="60" zoomScaleSheetLayoutView="50" workbookViewId="0">
      <pane xSplit="1" ySplit="4" topLeftCell="B474" activePane="bottomRight" state="frozen"/>
      <selection pane="topRight" activeCell="B1" sqref="B1"/>
      <selection pane="bottomLeft" activeCell="A5" sqref="A5"/>
      <selection pane="bottomRight" activeCell="F479" sqref="F479"/>
    </sheetView>
  </sheetViews>
  <sheetFormatPr defaultColWidth="9.140625" defaultRowHeight="45" customHeight="1" x14ac:dyDescent="0.25"/>
  <cols>
    <col min="1" max="1" width="4.42578125" style="1" customWidth="1"/>
    <col min="2" max="2" width="18.42578125" style="1" customWidth="1"/>
    <col min="3" max="12" width="28.7109375" style="1" customWidth="1"/>
    <col min="13" max="13" width="14.5703125" style="1" customWidth="1"/>
    <col min="14" max="16384" width="9.140625" style="1"/>
  </cols>
  <sheetData>
    <row r="1" spans="2:13" ht="30" customHeight="1" thickBot="1" x14ac:dyDescent="0.3"/>
    <row r="2" spans="2:13" ht="73.5" customHeight="1" thickBot="1" x14ac:dyDescent="0.3">
      <c r="B2" s="450" t="s">
        <v>160</v>
      </c>
      <c r="C2" s="451"/>
      <c r="D2" s="451"/>
      <c r="E2" s="451"/>
      <c r="F2" s="451"/>
      <c r="G2" s="451"/>
      <c r="H2" s="451"/>
      <c r="I2" s="451"/>
      <c r="J2" s="451"/>
      <c r="K2" s="451"/>
      <c r="L2" s="452"/>
    </row>
    <row r="3" spans="2:13" ht="45" customHeight="1" x14ac:dyDescent="0.25">
      <c r="B3" s="447" t="s">
        <v>398</v>
      </c>
      <c r="C3" s="448"/>
      <c r="D3" s="448"/>
      <c r="E3" s="448"/>
      <c r="F3" s="448"/>
      <c r="G3" s="448"/>
      <c r="H3" s="448"/>
      <c r="I3" s="448"/>
      <c r="J3" s="448"/>
      <c r="K3" s="448"/>
      <c r="L3" s="449"/>
    </row>
    <row r="4" spans="2:13" ht="45" customHeight="1" thickBot="1" x14ac:dyDescent="0.3">
      <c r="B4" s="12" t="s">
        <v>3</v>
      </c>
      <c r="C4" s="13" t="s">
        <v>0</v>
      </c>
      <c r="D4" s="13" t="s">
        <v>62</v>
      </c>
      <c r="E4" s="13" t="s">
        <v>63</v>
      </c>
      <c r="F4" s="13" t="s">
        <v>2</v>
      </c>
      <c r="G4" s="13" t="s">
        <v>5</v>
      </c>
      <c r="H4" s="13" t="s">
        <v>27</v>
      </c>
      <c r="I4" s="13" t="s">
        <v>4</v>
      </c>
      <c r="J4" s="13" t="s">
        <v>59</v>
      </c>
      <c r="K4" s="13" t="s">
        <v>60</v>
      </c>
      <c r="L4" s="14" t="s">
        <v>61</v>
      </c>
      <c r="M4" s="2"/>
    </row>
    <row r="5" spans="2:13" ht="24.95" customHeight="1" x14ac:dyDescent="0.25">
      <c r="B5" s="261" t="s">
        <v>576</v>
      </c>
      <c r="C5" s="196">
        <v>44348</v>
      </c>
      <c r="D5" s="198">
        <v>0.60625000000000007</v>
      </c>
      <c r="E5" s="198">
        <v>0.62361111111111112</v>
      </c>
      <c r="F5" s="198" t="s">
        <v>577</v>
      </c>
      <c r="G5" s="199" t="s">
        <v>578</v>
      </c>
      <c r="H5" s="199" t="s">
        <v>579</v>
      </c>
      <c r="I5" s="199" t="s">
        <v>580</v>
      </c>
      <c r="J5" s="200">
        <v>8290</v>
      </c>
      <c r="K5" s="200">
        <v>8240</v>
      </c>
      <c r="L5" s="201">
        <f>J5-K5</f>
        <v>50</v>
      </c>
      <c r="M5" s="2"/>
    </row>
    <row r="6" spans="2:13" s="91" customFormat="1" ht="24.95" customHeight="1" x14ac:dyDescent="0.25">
      <c r="B6" s="261" t="s">
        <v>581</v>
      </c>
      <c r="C6" s="196">
        <v>44348</v>
      </c>
      <c r="D6" s="198">
        <v>0.6381944444444444</v>
      </c>
      <c r="E6" s="198">
        <v>0.65555555555555556</v>
      </c>
      <c r="F6" s="198" t="s">
        <v>582</v>
      </c>
      <c r="G6" s="199" t="s">
        <v>575</v>
      </c>
      <c r="H6" s="199" t="s">
        <v>579</v>
      </c>
      <c r="I6" s="199" t="s">
        <v>463</v>
      </c>
      <c r="J6" s="200">
        <v>5320</v>
      </c>
      <c r="K6" s="200">
        <v>4490</v>
      </c>
      <c r="L6" s="201">
        <f t="shared" ref="L6:L83" si="0">J6-K6</f>
        <v>830</v>
      </c>
      <c r="M6" s="92"/>
    </row>
    <row r="7" spans="2:13" s="91" customFormat="1" ht="24.95" customHeight="1" x14ac:dyDescent="0.25">
      <c r="B7" s="261" t="s">
        <v>583</v>
      </c>
      <c r="C7" s="196">
        <v>44349</v>
      </c>
      <c r="D7" s="198">
        <v>0.34375</v>
      </c>
      <c r="E7" s="198">
        <v>0.35902777777777778</v>
      </c>
      <c r="F7" s="198" t="s">
        <v>584</v>
      </c>
      <c r="G7" s="199" t="s">
        <v>575</v>
      </c>
      <c r="H7" s="199" t="s">
        <v>579</v>
      </c>
      <c r="I7" s="199" t="s">
        <v>585</v>
      </c>
      <c r="J7" s="200">
        <v>8100</v>
      </c>
      <c r="K7" s="200">
        <v>7560</v>
      </c>
      <c r="L7" s="201">
        <f t="shared" si="0"/>
        <v>540</v>
      </c>
      <c r="M7" s="92"/>
    </row>
    <row r="8" spans="2:13" s="91" customFormat="1" ht="24.95" customHeight="1" x14ac:dyDescent="0.25">
      <c r="B8" s="261" t="s">
        <v>586</v>
      </c>
      <c r="C8" s="196">
        <v>44349</v>
      </c>
      <c r="D8" s="198">
        <v>0.39652777777777781</v>
      </c>
      <c r="E8" s="198">
        <v>0.41597222222222219</v>
      </c>
      <c r="F8" s="198" t="s">
        <v>587</v>
      </c>
      <c r="G8" s="199" t="s">
        <v>578</v>
      </c>
      <c r="H8" s="199" t="s">
        <v>579</v>
      </c>
      <c r="I8" s="199" t="s">
        <v>460</v>
      </c>
      <c r="J8" s="200">
        <v>4270</v>
      </c>
      <c r="K8" s="200">
        <v>3590</v>
      </c>
      <c r="L8" s="201">
        <f t="shared" si="0"/>
        <v>680</v>
      </c>
      <c r="M8" s="92"/>
    </row>
    <row r="9" spans="2:13" s="91" customFormat="1" ht="24.95" customHeight="1" x14ac:dyDescent="0.25">
      <c r="B9" s="261" t="s">
        <v>588</v>
      </c>
      <c r="C9" s="196">
        <v>44349</v>
      </c>
      <c r="D9" s="198">
        <v>0.51874999999999993</v>
      </c>
      <c r="E9" s="198">
        <v>0.54375000000000007</v>
      </c>
      <c r="F9" s="198" t="s">
        <v>587</v>
      </c>
      <c r="G9" s="199" t="s">
        <v>578</v>
      </c>
      <c r="H9" s="199" t="s">
        <v>579</v>
      </c>
      <c r="I9" s="199" t="s">
        <v>460</v>
      </c>
      <c r="J9" s="200">
        <v>4810</v>
      </c>
      <c r="K9" s="200">
        <v>3660</v>
      </c>
      <c r="L9" s="201">
        <f t="shared" si="0"/>
        <v>1150</v>
      </c>
      <c r="M9" s="92"/>
    </row>
    <row r="10" spans="2:13" s="91" customFormat="1" ht="24.95" customHeight="1" x14ac:dyDescent="0.25">
      <c r="B10" s="261" t="s">
        <v>589</v>
      </c>
      <c r="C10" s="196">
        <v>44349</v>
      </c>
      <c r="D10" s="198">
        <v>0.66041666666666665</v>
      </c>
      <c r="E10" s="198">
        <v>0.6694444444444444</v>
      </c>
      <c r="F10" s="198" t="s">
        <v>590</v>
      </c>
      <c r="G10" s="199" t="s">
        <v>578</v>
      </c>
      <c r="H10" s="199" t="s">
        <v>579</v>
      </c>
      <c r="I10" s="199" t="s">
        <v>448</v>
      </c>
      <c r="J10" s="200">
        <v>11990</v>
      </c>
      <c r="K10" s="200">
        <v>10770</v>
      </c>
      <c r="L10" s="201">
        <f t="shared" si="0"/>
        <v>1220</v>
      </c>
      <c r="M10" s="92"/>
    </row>
    <row r="11" spans="2:13" s="91" customFormat="1" ht="24.95" customHeight="1" x14ac:dyDescent="0.25">
      <c r="B11" s="261" t="s">
        <v>591</v>
      </c>
      <c r="C11" s="196">
        <v>44350</v>
      </c>
      <c r="D11" s="198">
        <v>0.39583333333333331</v>
      </c>
      <c r="E11" s="198">
        <v>0.43611111111111112</v>
      </c>
      <c r="F11" s="198" t="s">
        <v>592</v>
      </c>
      <c r="G11" s="199" t="s">
        <v>575</v>
      </c>
      <c r="H11" s="199" t="s">
        <v>579</v>
      </c>
      <c r="I11" s="199" t="s">
        <v>593</v>
      </c>
      <c r="J11" s="200">
        <v>5570</v>
      </c>
      <c r="K11" s="200">
        <v>3460</v>
      </c>
      <c r="L11" s="201">
        <f t="shared" si="0"/>
        <v>2110</v>
      </c>
      <c r="M11" s="92"/>
    </row>
    <row r="12" spans="2:13" s="91" customFormat="1" ht="24.95" customHeight="1" x14ac:dyDescent="0.25">
      <c r="B12" s="259" t="s">
        <v>594</v>
      </c>
      <c r="C12" s="196">
        <v>44350</v>
      </c>
      <c r="D12" s="198">
        <v>0.4381944444444445</v>
      </c>
      <c r="E12" s="198">
        <v>0.45624999999999999</v>
      </c>
      <c r="F12" s="199" t="s">
        <v>577</v>
      </c>
      <c r="G12" s="199" t="s">
        <v>578</v>
      </c>
      <c r="H12" s="199" t="s">
        <v>579</v>
      </c>
      <c r="I12" s="199" t="s">
        <v>595</v>
      </c>
      <c r="J12" s="200">
        <v>8500</v>
      </c>
      <c r="K12" s="200">
        <v>8240</v>
      </c>
      <c r="L12" s="201">
        <f t="shared" si="0"/>
        <v>260</v>
      </c>
      <c r="M12" s="92"/>
    </row>
    <row r="13" spans="2:13" s="91" customFormat="1" ht="24.95" customHeight="1" x14ac:dyDescent="0.25">
      <c r="B13" s="293">
        <v>802</v>
      </c>
      <c r="C13" s="196">
        <v>44350</v>
      </c>
      <c r="D13" s="198">
        <v>0.47083333333333338</v>
      </c>
      <c r="E13" s="198">
        <v>0.48194444444444445</v>
      </c>
      <c r="F13" s="199" t="s">
        <v>596</v>
      </c>
      <c r="G13" s="199" t="s">
        <v>578</v>
      </c>
      <c r="H13" s="199" t="s">
        <v>409</v>
      </c>
      <c r="I13" s="199" t="s">
        <v>597</v>
      </c>
      <c r="J13" s="200">
        <v>8450</v>
      </c>
      <c r="K13" s="200">
        <v>7310</v>
      </c>
      <c r="L13" s="201">
        <f t="shared" si="0"/>
        <v>1140</v>
      </c>
      <c r="M13" s="92"/>
    </row>
    <row r="14" spans="2:13" s="91" customFormat="1" ht="24.95" customHeight="1" x14ac:dyDescent="0.25">
      <c r="B14" s="293">
        <v>804</v>
      </c>
      <c r="C14" s="196">
        <v>44350</v>
      </c>
      <c r="D14" s="198">
        <v>0.49513888888888885</v>
      </c>
      <c r="E14" s="198">
        <v>0.51388888888888895</v>
      </c>
      <c r="F14" s="199" t="s">
        <v>598</v>
      </c>
      <c r="G14" s="199" t="s">
        <v>578</v>
      </c>
      <c r="H14" s="199" t="s">
        <v>579</v>
      </c>
      <c r="I14" s="199" t="s">
        <v>599</v>
      </c>
      <c r="J14" s="200">
        <v>9020</v>
      </c>
      <c r="K14" s="200">
        <v>8300</v>
      </c>
      <c r="L14" s="201">
        <f t="shared" si="0"/>
        <v>720</v>
      </c>
      <c r="M14" s="92"/>
    </row>
    <row r="15" spans="2:13" s="91" customFormat="1" ht="24.95" customHeight="1" x14ac:dyDescent="0.25">
      <c r="B15" s="293">
        <v>810</v>
      </c>
      <c r="C15" s="196">
        <v>44350</v>
      </c>
      <c r="D15" s="198">
        <v>0.60555555555555551</v>
      </c>
      <c r="E15" s="198">
        <v>0.61805555555555558</v>
      </c>
      <c r="F15" s="199" t="s">
        <v>584</v>
      </c>
      <c r="G15" s="199" t="s">
        <v>575</v>
      </c>
      <c r="H15" s="199" t="s">
        <v>579</v>
      </c>
      <c r="I15" s="199" t="s">
        <v>585</v>
      </c>
      <c r="J15" s="200">
        <v>8100</v>
      </c>
      <c r="K15" s="200">
        <v>7490</v>
      </c>
      <c r="L15" s="201">
        <f t="shared" si="0"/>
        <v>610</v>
      </c>
      <c r="M15" s="92"/>
    </row>
    <row r="16" spans="2:13" s="91" customFormat="1" ht="24.95" customHeight="1" x14ac:dyDescent="0.25">
      <c r="B16" s="293">
        <v>811</v>
      </c>
      <c r="C16" s="196">
        <v>44350</v>
      </c>
      <c r="D16" s="198">
        <v>0.61597222222222225</v>
      </c>
      <c r="E16" s="198">
        <v>0.63750000000000007</v>
      </c>
      <c r="F16" s="199" t="s">
        <v>592</v>
      </c>
      <c r="G16" s="199" t="s">
        <v>575</v>
      </c>
      <c r="H16" s="199" t="s">
        <v>579</v>
      </c>
      <c r="I16" s="199" t="s">
        <v>593</v>
      </c>
      <c r="J16" s="200">
        <v>5230</v>
      </c>
      <c r="K16" s="200">
        <v>3450</v>
      </c>
      <c r="L16" s="201">
        <f t="shared" si="0"/>
        <v>1780</v>
      </c>
      <c r="M16" s="92"/>
    </row>
    <row r="17" spans="2:13" s="91" customFormat="1" ht="24.95" customHeight="1" x14ac:dyDescent="0.25">
      <c r="B17" s="293">
        <v>816</v>
      </c>
      <c r="C17" s="196">
        <v>44351</v>
      </c>
      <c r="D17" s="198">
        <v>0.41111111111111115</v>
      </c>
      <c r="E17" s="198">
        <v>0.42083333333333334</v>
      </c>
      <c r="F17" s="199" t="s">
        <v>584</v>
      </c>
      <c r="G17" s="199" t="s">
        <v>575</v>
      </c>
      <c r="H17" s="199" t="s">
        <v>579</v>
      </c>
      <c r="I17" s="199" t="s">
        <v>585</v>
      </c>
      <c r="J17" s="200">
        <v>8450</v>
      </c>
      <c r="K17" s="200">
        <v>7530</v>
      </c>
      <c r="L17" s="201">
        <f t="shared" si="0"/>
        <v>920</v>
      </c>
      <c r="M17" s="92"/>
    </row>
    <row r="18" spans="2:13" s="91" customFormat="1" ht="24.95" customHeight="1" x14ac:dyDescent="0.25">
      <c r="B18" s="293">
        <v>818</v>
      </c>
      <c r="C18" s="196">
        <v>44351</v>
      </c>
      <c r="D18" s="198">
        <v>0.41319444444444442</v>
      </c>
      <c r="E18" s="198">
        <v>0.43333333333333335</v>
      </c>
      <c r="F18" s="199" t="s">
        <v>600</v>
      </c>
      <c r="G18" s="199" t="s">
        <v>575</v>
      </c>
      <c r="H18" s="199" t="s">
        <v>579</v>
      </c>
      <c r="I18" s="199" t="s">
        <v>597</v>
      </c>
      <c r="J18" s="200">
        <v>2920</v>
      </c>
      <c r="K18" s="200">
        <v>2300</v>
      </c>
      <c r="L18" s="201">
        <f t="shared" si="0"/>
        <v>620</v>
      </c>
      <c r="M18" s="92"/>
    </row>
    <row r="19" spans="2:13" s="91" customFormat="1" ht="24.95" customHeight="1" x14ac:dyDescent="0.25">
      <c r="B19" s="293">
        <v>819</v>
      </c>
      <c r="C19" s="196">
        <v>44351</v>
      </c>
      <c r="D19" s="198">
        <v>0.41597222222222219</v>
      </c>
      <c r="E19" s="198">
        <v>0.4381944444444445</v>
      </c>
      <c r="F19" s="199" t="s">
        <v>601</v>
      </c>
      <c r="G19" s="199" t="s">
        <v>578</v>
      </c>
      <c r="H19" s="199" t="s">
        <v>579</v>
      </c>
      <c r="I19" s="199" t="s">
        <v>595</v>
      </c>
      <c r="J19" s="200">
        <v>9080</v>
      </c>
      <c r="K19" s="200">
        <v>8230</v>
      </c>
      <c r="L19" s="201">
        <f t="shared" si="0"/>
        <v>850</v>
      </c>
      <c r="M19" s="92"/>
    </row>
    <row r="20" spans="2:13" s="91" customFormat="1" ht="24.95" customHeight="1" x14ac:dyDescent="0.25">
      <c r="B20" s="293">
        <v>820</v>
      </c>
      <c r="C20" s="196">
        <v>44351</v>
      </c>
      <c r="D20" s="198">
        <v>0.4548611111111111</v>
      </c>
      <c r="E20" s="198">
        <v>0.47430555555555554</v>
      </c>
      <c r="F20" s="199" t="s">
        <v>582</v>
      </c>
      <c r="G20" s="199" t="s">
        <v>575</v>
      </c>
      <c r="H20" s="199" t="s">
        <v>579</v>
      </c>
      <c r="I20" s="199" t="s">
        <v>463</v>
      </c>
      <c r="J20" s="200">
        <v>5100</v>
      </c>
      <c r="K20" s="200">
        <v>4600</v>
      </c>
      <c r="L20" s="201">
        <f t="shared" si="0"/>
        <v>500</v>
      </c>
      <c r="M20" s="92"/>
    </row>
    <row r="21" spans="2:13" s="91" customFormat="1" ht="24.95" customHeight="1" x14ac:dyDescent="0.25">
      <c r="B21" s="293">
        <v>822</v>
      </c>
      <c r="C21" s="196">
        <v>44351</v>
      </c>
      <c r="D21" s="198">
        <v>0.49236111111111108</v>
      </c>
      <c r="E21" s="198">
        <v>0.50624999999999998</v>
      </c>
      <c r="F21" s="199" t="s">
        <v>600</v>
      </c>
      <c r="G21" s="199" t="s">
        <v>575</v>
      </c>
      <c r="H21" s="199" t="s">
        <v>579</v>
      </c>
      <c r="I21" s="199" t="s">
        <v>597</v>
      </c>
      <c r="J21" s="200">
        <v>2530</v>
      </c>
      <c r="K21" s="200">
        <v>2010</v>
      </c>
      <c r="L21" s="201">
        <f t="shared" si="0"/>
        <v>520</v>
      </c>
      <c r="M21" s="92"/>
    </row>
    <row r="22" spans="2:13" s="91" customFormat="1" ht="24.95" customHeight="1" x14ac:dyDescent="0.25">
      <c r="B22" s="293">
        <v>825</v>
      </c>
      <c r="C22" s="196">
        <v>44351</v>
      </c>
      <c r="D22" s="198">
        <v>0.62013888888888891</v>
      </c>
      <c r="E22" s="198">
        <v>0.62777777777777777</v>
      </c>
      <c r="F22" s="199" t="s">
        <v>602</v>
      </c>
      <c r="G22" s="199" t="s">
        <v>578</v>
      </c>
      <c r="H22" s="199" t="s">
        <v>579</v>
      </c>
      <c r="I22" s="199" t="s">
        <v>603</v>
      </c>
      <c r="J22" s="200">
        <v>4790</v>
      </c>
      <c r="K22" s="200">
        <v>4460</v>
      </c>
      <c r="L22" s="201">
        <f t="shared" si="0"/>
        <v>330</v>
      </c>
      <c r="M22" s="92"/>
    </row>
    <row r="23" spans="2:13" s="91" customFormat="1" ht="24.95" customHeight="1" x14ac:dyDescent="0.25">
      <c r="B23" s="293">
        <v>826</v>
      </c>
      <c r="C23" s="196">
        <v>44351</v>
      </c>
      <c r="D23" s="198">
        <v>0.62222222222222223</v>
      </c>
      <c r="E23" s="198">
        <v>0.63402777777777775</v>
      </c>
      <c r="F23" s="199" t="s">
        <v>604</v>
      </c>
      <c r="G23" s="199" t="s">
        <v>575</v>
      </c>
      <c r="H23" s="199" t="s">
        <v>579</v>
      </c>
      <c r="I23" s="199" t="s">
        <v>605</v>
      </c>
      <c r="J23" s="200">
        <v>6070</v>
      </c>
      <c r="K23" s="200">
        <v>4180</v>
      </c>
      <c r="L23" s="201">
        <f t="shared" si="0"/>
        <v>1890</v>
      </c>
      <c r="M23" s="92"/>
    </row>
    <row r="24" spans="2:13" s="91" customFormat="1" ht="24.95" customHeight="1" x14ac:dyDescent="0.25">
      <c r="B24" s="293">
        <v>835</v>
      </c>
      <c r="C24" s="196">
        <v>44352</v>
      </c>
      <c r="D24" s="198">
        <v>0.35347222222222219</v>
      </c>
      <c r="E24" s="198">
        <v>0.37847222222222227</v>
      </c>
      <c r="F24" s="199" t="s">
        <v>606</v>
      </c>
      <c r="G24" s="199" t="s">
        <v>607</v>
      </c>
      <c r="H24" s="199" t="s">
        <v>579</v>
      </c>
      <c r="I24" s="199" t="s">
        <v>608</v>
      </c>
      <c r="J24" s="200">
        <v>2530</v>
      </c>
      <c r="K24" s="200">
        <v>2080</v>
      </c>
      <c r="L24" s="201">
        <f t="shared" si="0"/>
        <v>450</v>
      </c>
      <c r="M24" s="92"/>
    </row>
    <row r="25" spans="2:13" s="91" customFormat="1" ht="24.95" customHeight="1" x14ac:dyDescent="0.25">
      <c r="B25" s="293">
        <v>836</v>
      </c>
      <c r="C25" s="196">
        <v>44352</v>
      </c>
      <c r="D25" s="198">
        <v>0.38263888888888892</v>
      </c>
      <c r="E25" s="198">
        <v>0.39374999999999999</v>
      </c>
      <c r="F25" s="199" t="s">
        <v>584</v>
      </c>
      <c r="G25" s="199" t="s">
        <v>575</v>
      </c>
      <c r="H25" s="199" t="s">
        <v>579</v>
      </c>
      <c r="I25" s="199" t="s">
        <v>585</v>
      </c>
      <c r="J25" s="200">
        <v>8040</v>
      </c>
      <c r="K25" s="200">
        <v>7490</v>
      </c>
      <c r="L25" s="201">
        <f t="shared" si="0"/>
        <v>550</v>
      </c>
      <c r="M25" s="92"/>
    </row>
    <row r="26" spans="2:13" s="91" customFormat="1" ht="24.95" customHeight="1" x14ac:dyDescent="0.25">
      <c r="B26" s="293">
        <v>838</v>
      </c>
      <c r="C26" s="196">
        <v>44352</v>
      </c>
      <c r="D26" s="198">
        <v>0.47569444444444442</v>
      </c>
      <c r="E26" s="198">
        <v>0.49513888888888885</v>
      </c>
      <c r="F26" s="199" t="s">
        <v>577</v>
      </c>
      <c r="G26" s="199" t="s">
        <v>578</v>
      </c>
      <c r="H26" s="199" t="s">
        <v>579</v>
      </c>
      <c r="I26" s="199" t="s">
        <v>595</v>
      </c>
      <c r="J26" s="200">
        <v>8650</v>
      </c>
      <c r="K26" s="200">
        <v>8220</v>
      </c>
      <c r="L26" s="201">
        <f t="shared" si="0"/>
        <v>430</v>
      </c>
      <c r="M26" s="92"/>
    </row>
    <row r="27" spans="2:13" s="91" customFormat="1" ht="24.95" customHeight="1" x14ac:dyDescent="0.25">
      <c r="B27" s="293">
        <v>845</v>
      </c>
      <c r="C27" s="196">
        <v>44352</v>
      </c>
      <c r="D27" s="198">
        <v>0.63680555555555551</v>
      </c>
      <c r="E27" s="198">
        <v>0.64930555555555558</v>
      </c>
      <c r="F27" s="199" t="s">
        <v>609</v>
      </c>
      <c r="G27" s="199" t="s">
        <v>578</v>
      </c>
      <c r="H27" s="199" t="s">
        <v>579</v>
      </c>
      <c r="I27" s="199" t="s">
        <v>610</v>
      </c>
      <c r="J27" s="200">
        <v>1360</v>
      </c>
      <c r="K27" s="200">
        <v>1040</v>
      </c>
      <c r="L27" s="201">
        <f t="shared" si="0"/>
        <v>320</v>
      </c>
      <c r="M27" s="92"/>
    </row>
    <row r="28" spans="2:13" s="91" customFormat="1" ht="24.95" customHeight="1" x14ac:dyDescent="0.25">
      <c r="B28" s="293">
        <v>855</v>
      </c>
      <c r="C28" s="196">
        <v>44354</v>
      </c>
      <c r="D28" s="198">
        <v>0.33819444444444446</v>
      </c>
      <c r="E28" s="198">
        <v>0.34861111111111115</v>
      </c>
      <c r="F28" s="199" t="s">
        <v>611</v>
      </c>
      <c r="G28" s="199" t="s">
        <v>575</v>
      </c>
      <c r="H28" s="199" t="s">
        <v>409</v>
      </c>
      <c r="I28" s="199" t="s">
        <v>612</v>
      </c>
      <c r="J28" s="200">
        <v>5410</v>
      </c>
      <c r="K28" s="200">
        <v>4980</v>
      </c>
      <c r="L28" s="201">
        <f t="shared" si="0"/>
        <v>430</v>
      </c>
      <c r="M28" s="92"/>
    </row>
    <row r="29" spans="2:13" s="91" customFormat="1" ht="24.95" customHeight="1" x14ac:dyDescent="0.25">
      <c r="B29" s="293">
        <v>856</v>
      </c>
      <c r="C29" s="196">
        <v>44354</v>
      </c>
      <c r="D29" s="198">
        <v>0.3972222222222222</v>
      </c>
      <c r="E29" s="198">
        <v>0.40902777777777777</v>
      </c>
      <c r="F29" s="199" t="s">
        <v>611</v>
      </c>
      <c r="G29" s="199" t="s">
        <v>575</v>
      </c>
      <c r="H29" s="199" t="s">
        <v>409</v>
      </c>
      <c r="I29" s="199" t="s">
        <v>612</v>
      </c>
      <c r="J29" s="200">
        <v>5730</v>
      </c>
      <c r="K29" s="200">
        <v>4980</v>
      </c>
      <c r="L29" s="201">
        <f t="shared" si="0"/>
        <v>750</v>
      </c>
      <c r="M29" s="92"/>
    </row>
    <row r="30" spans="2:13" s="91" customFormat="1" ht="24.95" customHeight="1" x14ac:dyDescent="0.25">
      <c r="B30" s="293">
        <v>857</v>
      </c>
      <c r="C30" s="196">
        <v>44354</v>
      </c>
      <c r="D30" s="198">
        <v>0.43263888888888885</v>
      </c>
      <c r="E30" s="198">
        <v>0.44097222222222227</v>
      </c>
      <c r="F30" s="199" t="s">
        <v>596</v>
      </c>
      <c r="G30" s="199" t="s">
        <v>607</v>
      </c>
      <c r="H30" s="199" t="s">
        <v>409</v>
      </c>
      <c r="I30" s="199" t="s">
        <v>597</v>
      </c>
      <c r="J30" s="200">
        <v>7790</v>
      </c>
      <c r="K30" s="200">
        <v>7040</v>
      </c>
      <c r="L30" s="201">
        <f t="shared" si="0"/>
        <v>750</v>
      </c>
      <c r="M30" s="92"/>
    </row>
    <row r="31" spans="2:13" s="91" customFormat="1" ht="24.95" customHeight="1" x14ac:dyDescent="0.25">
      <c r="B31" s="293">
        <v>858</v>
      </c>
      <c r="C31" s="196">
        <v>44354</v>
      </c>
      <c r="D31" s="198">
        <v>0.45694444444444443</v>
      </c>
      <c r="E31" s="198">
        <v>0.45069444444444445</v>
      </c>
      <c r="F31" s="199" t="s">
        <v>611</v>
      </c>
      <c r="G31" s="199" t="s">
        <v>575</v>
      </c>
      <c r="H31" s="199" t="s">
        <v>409</v>
      </c>
      <c r="I31" s="199" t="s">
        <v>612</v>
      </c>
      <c r="J31" s="200">
        <v>5230</v>
      </c>
      <c r="K31" s="200">
        <v>4970</v>
      </c>
      <c r="L31" s="201">
        <f t="shared" si="0"/>
        <v>260</v>
      </c>
      <c r="M31" s="92"/>
    </row>
    <row r="32" spans="2:13" s="91" customFormat="1" ht="24.95" customHeight="1" x14ac:dyDescent="0.25">
      <c r="B32" s="293">
        <v>859</v>
      </c>
      <c r="C32" s="196">
        <v>44354</v>
      </c>
      <c r="D32" s="198">
        <v>0.45833333333333331</v>
      </c>
      <c r="E32" s="198">
        <v>0.46875</v>
      </c>
      <c r="F32" s="199" t="s">
        <v>609</v>
      </c>
      <c r="G32" s="199" t="s">
        <v>578</v>
      </c>
      <c r="H32" s="199" t="s">
        <v>579</v>
      </c>
      <c r="I32" s="199" t="s">
        <v>610</v>
      </c>
      <c r="J32" s="200">
        <v>1360</v>
      </c>
      <c r="K32" s="200">
        <v>1040</v>
      </c>
      <c r="L32" s="201">
        <f t="shared" si="0"/>
        <v>320</v>
      </c>
      <c r="M32" s="92"/>
    </row>
    <row r="33" spans="2:13" s="91" customFormat="1" ht="24.95" customHeight="1" x14ac:dyDescent="0.25">
      <c r="B33" s="293">
        <v>871</v>
      </c>
      <c r="C33" s="196">
        <v>44354</v>
      </c>
      <c r="D33" s="198">
        <v>0.78749999999999998</v>
      </c>
      <c r="E33" s="198">
        <v>0.79375000000000007</v>
      </c>
      <c r="F33" s="199" t="s">
        <v>596</v>
      </c>
      <c r="G33" s="199" t="s">
        <v>578</v>
      </c>
      <c r="H33" s="199" t="s">
        <v>409</v>
      </c>
      <c r="I33" s="199" t="s">
        <v>597</v>
      </c>
      <c r="J33" s="200">
        <v>7640</v>
      </c>
      <c r="K33" s="200">
        <v>7120</v>
      </c>
      <c r="L33" s="201">
        <f t="shared" si="0"/>
        <v>520</v>
      </c>
      <c r="M33" s="92"/>
    </row>
    <row r="34" spans="2:13" s="91" customFormat="1" ht="24.95" customHeight="1" x14ac:dyDescent="0.25">
      <c r="B34" s="293">
        <v>881</v>
      </c>
      <c r="C34" s="196">
        <v>44355</v>
      </c>
      <c r="D34" s="198">
        <v>0.32708333333333334</v>
      </c>
      <c r="E34" s="198">
        <v>0.33611111111111108</v>
      </c>
      <c r="F34" s="199" t="s">
        <v>613</v>
      </c>
      <c r="G34" s="199" t="s">
        <v>578</v>
      </c>
      <c r="H34" s="199" t="s">
        <v>409</v>
      </c>
      <c r="I34" s="199" t="s">
        <v>614</v>
      </c>
      <c r="J34" s="200">
        <v>12610</v>
      </c>
      <c r="K34" s="200">
        <v>10790</v>
      </c>
      <c r="L34" s="201">
        <f t="shared" si="0"/>
        <v>1820</v>
      </c>
      <c r="M34" s="92"/>
    </row>
    <row r="35" spans="2:13" s="91" customFormat="1" ht="24.95" customHeight="1" x14ac:dyDescent="0.25">
      <c r="B35" s="293">
        <v>882</v>
      </c>
      <c r="C35" s="196">
        <v>44355</v>
      </c>
      <c r="D35" s="198">
        <v>0.34652777777777777</v>
      </c>
      <c r="E35" s="198">
        <v>0.35833333333333334</v>
      </c>
      <c r="F35" s="199" t="s">
        <v>611</v>
      </c>
      <c r="G35" s="199" t="s">
        <v>575</v>
      </c>
      <c r="H35" s="199" t="s">
        <v>409</v>
      </c>
      <c r="I35" s="199" t="s">
        <v>612</v>
      </c>
      <c r="J35" s="200">
        <v>5590</v>
      </c>
      <c r="K35" s="200">
        <v>4900</v>
      </c>
      <c r="L35" s="201">
        <f t="shared" si="0"/>
        <v>690</v>
      </c>
      <c r="M35" s="92"/>
    </row>
    <row r="36" spans="2:13" s="91" customFormat="1" ht="24.95" customHeight="1" x14ac:dyDescent="0.25">
      <c r="B36" s="293">
        <v>900</v>
      </c>
      <c r="C36" s="196">
        <v>44356</v>
      </c>
      <c r="D36" s="198">
        <v>0.35972222222222222</v>
      </c>
      <c r="E36" s="198">
        <v>0.36874999999999997</v>
      </c>
      <c r="F36" s="199" t="s">
        <v>611</v>
      </c>
      <c r="G36" s="199" t="s">
        <v>575</v>
      </c>
      <c r="H36" s="199" t="s">
        <v>409</v>
      </c>
      <c r="I36" s="199" t="s">
        <v>612</v>
      </c>
      <c r="J36" s="200">
        <v>5440</v>
      </c>
      <c r="K36" s="200">
        <v>4880</v>
      </c>
      <c r="L36" s="201">
        <f t="shared" si="0"/>
        <v>560</v>
      </c>
      <c r="M36" s="92"/>
    </row>
    <row r="37" spans="2:13" s="91" customFormat="1" ht="24.95" customHeight="1" x14ac:dyDescent="0.25">
      <c r="B37" s="293">
        <v>901</v>
      </c>
      <c r="C37" s="196">
        <v>44356</v>
      </c>
      <c r="D37" s="198">
        <v>0.4152777777777778</v>
      </c>
      <c r="E37" s="198">
        <v>0.43055555555555558</v>
      </c>
      <c r="F37" s="199" t="s">
        <v>598</v>
      </c>
      <c r="G37" s="199" t="s">
        <v>578</v>
      </c>
      <c r="H37" s="199" t="s">
        <v>579</v>
      </c>
      <c r="I37" s="199" t="s">
        <v>599</v>
      </c>
      <c r="J37" s="200">
        <v>9420</v>
      </c>
      <c r="K37" s="200">
        <v>8340</v>
      </c>
      <c r="L37" s="201">
        <f t="shared" si="0"/>
        <v>1080</v>
      </c>
      <c r="M37" s="92"/>
    </row>
    <row r="38" spans="2:13" s="91" customFormat="1" ht="24.95" customHeight="1" x14ac:dyDescent="0.25">
      <c r="B38" s="293">
        <v>902</v>
      </c>
      <c r="C38" s="196">
        <v>44356</v>
      </c>
      <c r="D38" s="198">
        <v>0.43194444444444446</v>
      </c>
      <c r="E38" s="198">
        <v>0.44236111111111115</v>
      </c>
      <c r="F38" s="199" t="s">
        <v>611</v>
      </c>
      <c r="G38" s="199" t="s">
        <v>575</v>
      </c>
      <c r="H38" s="199" t="s">
        <v>409</v>
      </c>
      <c r="I38" s="199" t="s">
        <v>612</v>
      </c>
      <c r="J38" s="200">
        <v>5480</v>
      </c>
      <c r="K38" s="200">
        <v>4960</v>
      </c>
      <c r="L38" s="201">
        <f t="shared" si="0"/>
        <v>520</v>
      </c>
      <c r="M38" s="92"/>
    </row>
    <row r="39" spans="2:13" s="91" customFormat="1" ht="24.95" customHeight="1" x14ac:dyDescent="0.25">
      <c r="B39" s="293">
        <v>903</v>
      </c>
      <c r="C39" s="196">
        <v>44356</v>
      </c>
      <c r="D39" s="198">
        <v>0.42291666666666666</v>
      </c>
      <c r="E39" s="198">
        <v>0.4513888888888889</v>
      </c>
      <c r="F39" s="199" t="s">
        <v>615</v>
      </c>
      <c r="G39" s="199" t="s">
        <v>578</v>
      </c>
      <c r="H39" s="199" t="s">
        <v>579</v>
      </c>
      <c r="I39" s="199" t="s">
        <v>616</v>
      </c>
      <c r="J39" s="200">
        <v>4940</v>
      </c>
      <c r="K39" s="200">
        <v>3330</v>
      </c>
      <c r="L39" s="201">
        <f t="shared" si="0"/>
        <v>1610</v>
      </c>
      <c r="M39" s="92"/>
    </row>
    <row r="40" spans="2:13" s="91" customFormat="1" ht="24.95" customHeight="1" x14ac:dyDescent="0.25">
      <c r="B40" s="293">
        <v>907</v>
      </c>
      <c r="C40" s="196">
        <v>44356</v>
      </c>
      <c r="D40" s="198">
        <v>0.56874999999999998</v>
      </c>
      <c r="E40" s="198">
        <v>0.5854166666666667</v>
      </c>
      <c r="F40" s="199" t="s">
        <v>601</v>
      </c>
      <c r="G40" s="199" t="s">
        <v>578</v>
      </c>
      <c r="H40" s="199" t="s">
        <v>579</v>
      </c>
      <c r="I40" s="199" t="s">
        <v>580</v>
      </c>
      <c r="J40" s="200">
        <v>8600</v>
      </c>
      <c r="K40" s="200">
        <v>8300</v>
      </c>
      <c r="L40" s="201">
        <f t="shared" si="0"/>
        <v>300</v>
      </c>
      <c r="M40" s="92"/>
    </row>
    <row r="41" spans="2:13" s="91" customFormat="1" ht="24.95" customHeight="1" x14ac:dyDescent="0.25">
      <c r="B41" s="293">
        <v>918</v>
      </c>
      <c r="C41" s="196">
        <v>44357</v>
      </c>
      <c r="D41" s="198">
        <v>0.37638888888888888</v>
      </c>
      <c r="E41" s="198">
        <v>0.38680555555555557</v>
      </c>
      <c r="F41" s="199" t="s">
        <v>611</v>
      </c>
      <c r="G41" s="199" t="s">
        <v>575</v>
      </c>
      <c r="H41" s="199" t="s">
        <v>409</v>
      </c>
      <c r="I41" s="199" t="s">
        <v>612</v>
      </c>
      <c r="J41" s="200">
        <v>5640</v>
      </c>
      <c r="K41" s="200">
        <v>4950</v>
      </c>
      <c r="L41" s="201">
        <f t="shared" si="0"/>
        <v>690</v>
      </c>
      <c r="M41" s="92"/>
    </row>
    <row r="42" spans="2:13" s="91" customFormat="1" ht="24.95" customHeight="1" x14ac:dyDescent="0.25">
      <c r="B42" s="293">
        <v>919</v>
      </c>
      <c r="C42" s="196">
        <v>44357</v>
      </c>
      <c r="D42" s="198">
        <v>0.4513888888888889</v>
      </c>
      <c r="E42" s="198">
        <v>0.4604166666666667</v>
      </c>
      <c r="F42" s="199" t="s">
        <v>611</v>
      </c>
      <c r="G42" s="199" t="s">
        <v>575</v>
      </c>
      <c r="H42" s="199" t="s">
        <v>409</v>
      </c>
      <c r="I42" s="199" t="s">
        <v>612</v>
      </c>
      <c r="J42" s="200">
        <v>5290</v>
      </c>
      <c r="K42" s="200">
        <v>4870</v>
      </c>
      <c r="L42" s="201">
        <f t="shared" si="0"/>
        <v>420</v>
      </c>
      <c r="M42" s="92"/>
    </row>
    <row r="43" spans="2:13" s="91" customFormat="1" ht="24.95" customHeight="1" x14ac:dyDescent="0.25">
      <c r="B43" s="293">
        <v>925</v>
      </c>
      <c r="C43" s="196">
        <v>44357</v>
      </c>
      <c r="D43" s="198">
        <v>0.59166666666666667</v>
      </c>
      <c r="E43" s="198">
        <v>0.60902777777777783</v>
      </c>
      <c r="F43" s="199" t="s">
        <v>611</v>
      </c>
      <c r="G43" s="199" t="s">
        <v>575</v>
      </c>
      <c r="H43" s="199" t="s">
        <v>409</v>
      </c>
      <c r="I43" s="199" t="s">
        <v>612</v>
      </c>
      <c r="J43" s="200">
        <v>5330</v>
      </c>
      <c r="K43" s="200">
        <v>4880</v>
      </c>
      <c r="L43" s="201">
        <f t="shared" si="0"/>
        <v>450</v>
      </c>
      <c r="M43" s="92"/>
    </row>
    <row r="44" spans="2:13" s="91" customFormat="1" ht="24.95" customHeight="1" x14ac:dyDescent="0.25">
      <c r="B44" s="293">
        <v>926</v>
      </c>
      <c r="C44" s="196">
        <v>44357</v>
      </c>
      <c r="D44" s="198">
        <v>0.60138888888888886</v>
      </c>
      <c r="E44" s="198">
        <v>0.61111111111111105</v>
      </c>
      <c r="F44" s="199" t="s">
        <v>617</v>
      </c>
      <c r="G44" s="199" t="s">
        <v>574</v>
      </c>
      <c r="H44" s="199" t="s">
        <v>579</v>
      </c>
      <c r="I44" s="199" t="s">
        <v>618</v>
      </c>
      <c r="J44" s="200">
        <v>24220</v>
      </c>
      <c r="K44" s="200">
        <v>10370</v>
      </c>
      <c r="L44" s="201">
        <f t="shared" si="0"/>
        <v>13850</v>
      </c>
      <c r="M44" s="92"/>
    </row>
    <row r="45" spans="2:13" s="91" customFormat="1" ht="24.95" customHeight="1" x14ac:dyDescent="0.25">
      <c r="B45" s="293">
        <v>927</v>
      </c>
      <c r="C45" s="196">
        <v>44357</v>
      </c>
      <c r="D45" s="198">
        <v>0.60277777777777775</v>
      </c>
      <c r="E45" s="198">
        <v>0.61249999999999993</v>
      </c>
      <c r="F45" s="199" t="s">
        <v>619</v>
      </c>
      <c r="G45" s="199" t="s">
        <v>574</v>
      </c>
      <c r="H45" s="199" t="s">
        <v>579</v>
      </c>
      <c r="I45" s="199" t="s">
        <v>620</v>
      </c>
      <c r="J45" s="200">
        <v>23850</v>
      </c>
      <c r="K45" s="200">
        <v>10710</v>
      </c>
      <c r="L45" s="201">
        <f t="shared" si="0"/>
        <v>13140</v>
      </c>
      <c r="M45" s="92"/>
    </row>
    <row r="46" spans="2:13" s="91" customFormat="1" ht="24.95" customHeight="1" x14ac:dyDescent="0.25">
      <c r="B46" s="293">
        <v>928</v>
      </c>
      <c r="C46" s="196">
        <v>44357</v>
      </c>
      <c r="D46" s="198">
        <v>0.60416666666666663</v>
      </c>
      <c r="E46" s="198">
        <v>0.61319444444444449</v>
      </c>
      <c r="F46" s="199" t="s">
        <v>621</v>
      </c>
      <c r="G46" s="199" t="s">
        <v>574</v>
      </c>
      <c r="H46" s="199" t="s">
        <v>579</v>
      </c>
      <c r="I46" s="199" t="s">
        <v>622</v>
      </c>
      <c r="J46" s="200">
        <v>25210</v>
      </c>
      <c r="K46" s="200">
        <v>10410</v>
      </c>
      <c r="L46" s="201">
        <f t="shared" si="0"/>
        <v>14800</v>
      </c>
      <c r="M46" s="92"/>
    </row>
    <row r="47" spans="2:13" s="91" customFormat="1" ht="24.95" customHeight="1" x14ac:dyDescent="0.25">
      <c r="B47" s="293">
        <v>929</v>
      </c>
      <c r="C47" s="196">
        <v>44357</v>
      </c>
      <c r="D47" s="198">
        <v>0.64097222222222217</v>
      </c>
      <c r="E47" s="198">
        <v>0.64930555555555558</v>
      </c>
      <c r="F47" s="199" t="s">
        <v>617</v>
      </c>
      <c r="G47" s="199" t="s">
        <v>574</v>
      </c>
      <c r="H47" s="199" t="s">
        <v>579</v>
      </c>
      <c r="I47" s="199" t="s">
        <v>618</v>
      </c>
      <c r="J47" s="200">
        <v>25530</v>
      </c>
      <c r="K47" s="200">
        <v>10350</v>
      </c>
      <c r="L47" s="201">
        <f t="shared" si="0"/>
        <v>15180</v>
      </c>
      <c r="M47" s="92"/>
    </row>
    <row r="48" spans="2:13" s="91" customFormat="1" ht="24.95" customHeight="1" x14ac:dyDescent="0.25">
      <c r="B48" s="293">
        <v>930</v>
      </c>
      <c r="C48" s="196">
        <v>44357</v>
      </c>
      <c r="D48" s="198">
        <v>0.6430555555555556</v>
      </c>
      <c r="E48" s="198">
        <v>0.65208333333333335</v>
      </c>
      <c r="F48" s="199" t="s">
        <v>584</v>
      </c>
      <c r="G48" s="199" t="s">
        <v>575</v>
      </c>
      <c r="H48" s="199" t="s">
        <v>579</v>
      </c>
      <c r="I48" s="199" t="s">
        <v>585</v>
      </c>
      <c r="J48" s="200">
        <v>9360</v>
      </c>
      <c r="K48" s="200">
        <v>7520</v>
      </c>
      <c r="L48" s="201">
        <f t="shared" si="0"/>
        <v>1840</v>
      </c>
      <c r="M48" s="92"/>
    </row>
    <row r="49" spans="2:13" s="91" customFormat="1" ht="24.95" customHeight="1" x14ac:dyDescent="0.25">
      <c r="B49" s="293">
        <v>931</v>
      </c>
      <c r="C49" s="196">
        <v>44357</v>
      </c>
      <c r="D49" s="198">
        <v>0.64583333333333337</v>
      </c>
      <c r="E49" s="198">
        <v>0.65347222222222223</v>
      </c>
      <c r="F49" s="199" t="s">
        <v>619</v>
      </c>
      <c r="G49" s="199" t="s">
        <v>574</v>
      </c>
      <c r="H49" s="199" t="s">
        <v>579</v>
      </c>
      <c r="I49" s="199" t="s">
        <v>620</v>
      </c>
      <c r="J49" s="200">
        <v>25130</v>
      </c>
      <c r="K49" s="200">
        <v>10700</v>
      </c>
      <c r="L49" s="201">
        <f t="shared" si="0"/>
        <v>14430</v>
      </c>
      <c r="M49" s="92"/>
    </row>
    <row r="50" spans="2:13" s="91" customFormat="1" ht="24.95" customHeight="1" x14ac:dyDescent="0.25">
      <c r="B50" s="293">
        <v>932</v>
      </c>
      <c r="C50" s="196">
        <v>44357</v>
      </c>
      <c r="D50" s="198">
        <v>0.64722222222222225</v>
      </c>
      <c r="E50" s="198">
        <v>0.65416666666666667</v>
      </c>
      <c r="F50" s="199" t="s">
        <v>621</v>
      </c>
      <c r="G50" s="199" t="s">
        <v>574</v>
      </c>
      <c r="H50" s="199" t="s">
        <v>579</v>
      </c>
      <c r="I50" s="199" t="s">
        <v>622</v>
      </c>
      <c r="J50" s="200">
        <v>25390</v>
      </c>
      <c r="K50" s="200">
        <v>10400</v>
      </c>
      <c r="L50" s="201">
        <f t="shared" si="0"/>
        <v>14990</v>
      </c>
      <c r="M50" s="92"/>
    </row>
    <row r="51" spans="2:13" s="91" customFormat="1" ht="24.95" customHeight="1" x14ac:dyDescent="0.25">
      <c r="B51" s="293">
        <v>935</v>
      </c>
      <c r="C51" s="196">
        <v>44357</v>
      </c>
      <c r="D51" s="198">
        <v>0.66805555555555562</v>
      </c>
      <c r="E51" s="198">
        <v>0.69097222222222221</v>
      </c>
      <c r="F51" s="199" t="s">
        <v>601</v>
      </c>
      <c r="G51" s="199" t="s">
        <v>578</v>
      </c>
      <c r="H51" s="199" t="s">
        <v>579</v>
      </c>
      <c r="I51" s="199" t="s">
        <v>580</v>
      </c>
      <c r="J51" s="200">
        <v>9020</v>
      </c>
      <c r="K51" s="200">
        <v>8170</v>
      </c>
      <c r="L51" s="201">
        <f t="shared" si="0"/>
        <v>850</v>
      </c>
      <c r="M51" s="92"/>
    </row>
    <row r="52" spans="2:13" s="91" customFormat="1" ht="24.95" customHeight="1" x14ac:dyDescent="0.25">
      <c r="B52" s="293">
        <v>934</v>
      </c>
      <c r="C52" s="196">
        <v>44357</v>
      </c>
      <c r="D52" s="198">
        <v>0.68125000000000002</v>
      </c>
      <c r="E52" s="198">
        <v>0.68888888888888899</v>
      </c>
      <c r="F52" s="199" t="s">
        <v>617</v>
      </c>
      <c r="G52" s="199" t="s">
        <v>574</v>
      </c>
      <c r="H52" s="199" t="s">
        <v>579</v>
      </c>
      <c r="I52" s="199" t="s">
        <v>618</v>
      </c>
      <c r="J52" s="200">
        <v>25990</v>
      </c>
      <c r="K52" s="200">
        <v>10680</v>
      </c>
      <c r="L52" s="201">
        <f t="shared" si="0"/>
        <v>15310</v>
      </c>
      <c r="M52" s="92"/>
    </row>
    <row r="53" spans="2:13" s="91" customFormat="1" ht="24.95" customHeight="1" x14ac:dyDescent="0.25">
      <c r="B53" s="293">
        <v>936</v>
      </c>
      <c r="C53" s="196">
        <v>44357</v>
      </c>
      <c r="D53" s="198">
        <v>0.68611111111111101</v>
      </c>
      <c r="E53" s="198">
        <v>0.69444444444444453</v>
      </c>
      <c r="F53" s="199" t="s">
        <v>619</v>
      </c>
      <c r="G53" s="199" t="s">
        <v>574</v>
      </c>
      <c r="H53" s="199" t="s">
        <v>579</v>
      </c>
      <c r="I53" s="199" t="s">
        <v>620</v>
      </c>
      <c r="J53" s="200">
        <v>25560</v>
      </c>
      <c r="K53" s="200">
        <v>10440</v>
      </c>
      <c r="L53" s="201">
        <f t="shared" si="0"/>
        <v>15120</v>
      </c>
      <c r="M53" s="92"/>
    </row>
    <row r="54" spans="2:13" s="91" customFormat="1" ht="24.95" customHeight="1" x14ac:dyDescent="0.25">
      <c r="B54" s="293">
        <v>937</v>
      </c>
      <c r="C54" s="196">
        <v>44357</v>
      </c>
      <c r="D54" s="198">
        <v>0.6875</v>
      </c>
      <c r="E54" s="198">
        <v>0.6958333333333333</v>
      </c>
      <c r="F54" s="199" t="s">
        <v>621</v>
      </c>
      <c r="G54" s="199" t="s">
        <v>574</v>
      </c>
      <c r="H54" s="199" t="s">
        <v>579</v>
      </c>
      <c r="I54" s="199" t="s">
        <v>622</v>
      </c>
      <c r="J54" s="200">
        <v>25930</v>
      </c>
      <c r="K54" s="200">
        <v>10390</v>
      </c>
      <c r="L54" s="201">
        <f t="shared" si="0"/>
        <v>15540</v>
      </c>
      <c r="M54" s="92"/>
    </row>
    <row r="55" spans="2:13" s="91" customFormat="1" ht="24.95" customHeight="1" x14ac:dyDescent="0.25">
      <c r="B55" s="293">
        <v>943</v>
      </c>
      <c r="C55" s="196">
        <v>44358</v>
      </c>
      <c r="D55" s="198">
        <v>0.34375</v>
      </c>
      <c r="E55" s="198">
        <v>0.3527777777777778</v>
      </c>
      <c r="F55" s="199" t="s">
        <v>619</v>
      </c>
      <c r="G55" s="199" t="s">
        <v>574</v>
      </c>
      <c r="H55" s="199" t="s">
        <v>579</v>
      </c>
      <c r="I55" s="199" t="s">
        <v>620</v>
      </c>
      <c r="J55" s="200">
        <v>25540</v>
      </c>
      <c r="K55" s="200">
        <v>10770</v>
      </c>
      <c r="L55" s="201">
        <f t="shared" si="0"/>
        <v>14770</v>
      </c>
      <c r="M55" s="92"/>
    </row>
    <row r="56" spans="2:13" s="91" customFormat="1" ht="24.95" customHeight="1" x14ac:dyDescent="0.25">
      <c r="B56" s="293">
        <v>942</v>
      </c>
      <c r="C56" s="196">
        <v>44358</v>
      </c>
      <c r="D56" s="198">
        <v>0.34513888888888888</v>
      </c>
      <c r="E56" s="198">
        <v>0.35138888888888892</v>
      </c>
      <c r="F56" s="199" t="s">
        <v>621</v>
      </c>
      <c r="G56" s="199" t="s">
        <v>574</v>
      </c>
      <c r="H56" s="199" t="s">
        <v>579</v>
      </c>
      <c r="I56" s="199" t="s">
        <v>622</v>
      </c>
      <c r="J56" s="200">
        <v>25710</v>
      </c>
      <c r="K56" s="200">
        <v>10400</v>
      </c>
      <c r="L56" s="201">
        <f t="shared" si="0"/>
        <v>15310</v>
      </c>
      <c r="M56" s="92"/>
    </row>
    <row r="57" spans="2:13" s="91" customFormat="1" ht="24.95" customHeight="1" x14ac:dyDescent="0.25">
      <c r="B57" s="293">
        <v>944</v>
      </c>
      <c r="C57" s="196">
        <v>44358</v>
      </c>
      <c r="D57" s="198">
        <v>0.34652777777777777</v>
      </c>
      <c r="E57" s="198">
        <v>0.35833333333333334</v>
      </c>
      <c r="F57" s="199" t="s">
        <v>617</v>
      </c>
      <c r="G57" s="199" t="s">
        <v>574</v>
      </c>
      <c r="H57" s="199" t="s">
        <v>579</v>
      </c>
      <c r="I57" s="199" t="s">
        <v>618</v>
      </c>
      <c r="J57" s="200">
        <v>26060</v>
      </c>
      <c r="K57" s="200">
        <v>10360</v>
      </c>
      <c r="L57" s="201">
        <f t="shared" si="0"/>
        <v>15700</v>
      </c>
      <c r="M57" s="92"/>
    </row>
    <row r="58" spans="2:13" s="91" customFormat="1" ht="24.95" customHeight="1" x14ac:dyDescent="0.25">
      <c r="B58" s="293">
        <v>945</v>
      </c>
      <c r="C58" s="196">
        <v>44358</v>
      </c>
      <c r="D58" s="198">
        <v>0.36874999999999997</v>
      </c>
      <c r="E58" s="198">
        <v>0.37708333333333338</v>
      </c>
      <c r="F58" s="199" t="s">
        <v>623</v>
      </c>
      <c r="G58" s="199" t="s">
        <v>578</v>
      </c>
      <c r="H58" s="199" t="s">
        <v>579</v>
      </c>
      <c r="I58" s="199" t="s">
        <v>624</v>
      </c>
      <c r="J58" s="200">
        <v>4550</v>
      </c>
      <c r="K58" s="200">
        <v>3520</v>
      </c>
      <c r="L58" s="201">
        <f t="shared" si="0"/>
        <v>1030</v>
      </c>
      <c r="M58" s="92"/>
    </row>
    <row r="59" spans="2:13" s="91" customFormat="1" ht="24.95" customHeight="1" x14ac:dyDescent="0.25">
      <c r="B59" s="293">
        <v>946</v>
      </c>
      <c r="C59" s="196">
        <v>44358</v>
      </c>
      <c r="D59" s="198">
        <v>0.37361111111111112</v>
      </c>
      <c r="E59" s="198">
        <v>0.37916666666666665</v>
      </c>
      <c r="F59" s="199" t="s">
        <v>621</v>
      </c>
      <c r="G59" s="199" t="s">
        <v>574</v>
      </c>
      <c r="H59" s="199" t="s">
        <v>579</v>
      </c>
      <c r="I59" s="199" t="s">
        <v>622</v>
      </c>
      <c r="J59" s="200">
        <v>25980</v>
      </c>
      <c r="K59" s="200">
        <v>10390</v>
      </c>
      <c r="L59" s="201">
        <f t="shared" si="0"/>
        <v>15590</v>
      </c>
      <c r="M59" s="92"/>
    </row>
    <row r="60" spans="2:13" s="91" customFormat="1" ht="24.95" customHeight="1" x14ac:dyDescent="0.25">
      <c r="B60" s="293">
        <v>947</v>
      </c>
      <c r="C60" s="196">
        <v>44358</v>
      </c>
      <c r="D60" s="198">
        <v>0.37638888888888888</v>
      </c>
      <c r="E60" s="198">
        <v>0.3833333333333333</v>
      </c>
      <c r="F60" s="199" t="s">
        <v>619</v>
      </c>
      <c r="G60" s="199" t="s">
        <v>574</v>
      </c>
      <c r="H60" s="199" t="s">
        <v>579</v>
      </c>
      <c r="I60" s="199" t="s">
        <v>620</v>
      </c>
      <c r="J60" s="200">
        <v>24600</v>
      </c>
      <c r="K60" s="200">
        <v>10790</v>
      </c>
      <c r="L60" s="201">
        <f t="shared" si="0"/>
        <v>13810</v>
      </c>
      <c r="M60" s="92"/>
    </row>
    <row r="61" spans="2:13" s="91" customFormat="1" ht="24.95" customHeight="1" x14ac:dyDescent="0.25">
      <c r="B61" s="293">
        <v>948</v>
      </c>
      <c r="C61" s="196">
        <v>44358</v>
      </c>
      <c r="D61" s="198">
        <v>0.37986111111111115</v>
      </c>
      <c r="E61" s="198">
        <v>0.39097222222222222</v>
      </c>
      <c r="F61" s="199" t="s">
        <v>611</v>
      </c>
      <c r="G61" s="199" t="s">
        <v>575</v>
      </c>
      <c r="H61" s="199" t="s">
        <v>409</v>
      </c>
      <c r="I61" s="199" t="s">
        <v>612</v>
      </c>
      <c r="J61" s="200">
        <v>5570</v>
      </c>
      <c r="K61" s="200">
        <v>4930</v>
      </c>
      <c r="L61" s="201">
        <f t="shared" si="0"/>
        <v>640</v>
      </c>
      <c r="M61" s="92"/>
    </row>
    <row r="62" spans="2:13" s="91" customFormat="1" ht="24.95" customHeight="1" x14ac:dyDescent="0.25">
      <c r="B62" s="293">
        <v>949</v>
      </c>
      <c r="C62" s="196">
        <v>44358</v>
      </c>
      <c r="D62" s="198">
        <v>0.38263888888888892</v>
      </c>
      <c r="E62" s="198">
        <v>0.39305555555555555</v>
      </c>
      <c r="F62" s="199" t="s">
        <v>617</v>
      </c>
      <c r="G62" s="199" t="s">
        <v>574</v>
      </c>
      <c r="H62" s="199" t="s">
        <v>579</v>
      </c>
      <c r="I62" s="199" t="s">
        <v>618</v>
      </c>
      <c r="J62" s="200">
        <v>22020</v>
      </c>
      <c r="K62" s="200">
        <v>10320</v>
      </c>
      <c r="L62" s="201">
        <f t="shared" si="0"/>
        <v>11700</v>
      </c>
      <c r="M62" s="92"/>
    </row>
    <row r="63" spans="2:13" s="91" customFormat="1" ht="24.95" customHeight="1" x14ac:dyDescent="0.25">
      <c r="B63" s="293">
        <v>951</v>
      </c>
      <c r="C63" s="196">
        <v>44358</v>
      </c>
      <c r="D63" s="198">
        <v>0.3972222222222222</v>
      </c>
      <c r="E63" s="198">
        <v>0.41180555555555554</v>
      </c>
      <c r="F63" s="199" t="s">
        <v>600</v>
      </c>
      <c r="G63" s="199" t="s">
        <v>575</v>
      </c>
      <c r="H63" s="199" t="s">
        <v>579</v>
      </c>
      <c r="I63" s="199" t="s">
        <v>597</v>
      </c>
      <c r="J63" s="200">
        <v>2640</v>
      </c>
      <c r="K63" s="200">
        <v>1980</v>
      </c>
      <c r="L63" s="201">
        <f t="shared" si="0"/>
        <v>660</v>
      </c>
      <c r="M63" s="92"/>
    </row>
    <row r="64" spans="2:13" s="91" customFormat="1" ht="24.95" customHeight="1" x14ac:dyDescent="0.25">
      <c r="B64" s="293">
        <v>950</v>
      </c>
      <c r="C64" s="196">
        <v>44358</v>
      </c>
      <c r="D64" s="198">
        <v>0.40069444444444446</v>
      </c>
      <c r="E64" s="198">
        <v>0.40625</v>
      </c>
      <c r="F64" s="199" t="s">
        <v>621</v>
      </c>
      <c r="G64" s="199" t="s">
        <v>574</v>
      </c>
      <c r="H64" s="199" t="s">
        <v>579</v>
      </c>
      <c r="I64" s="199" t="s">
        <v>622</v>
      </c>
      <c r="J64" s="200">
        <v>22840</v>
      </c>
      <c r="K64" s="200">
        <v>10380</v>
      </c>
      <c r="L64" s="201">
        <f t="shared" si="0"/>
        <v>12460</v>
      </c>
      <c r="M64" s="92"/>
    </row>
    <row r="65" spans="2:13" s="91" customFormat="1" ht="24.95" customHeight="1" x14ac:dyDescent="0.25">
      <c r="B65" s="293">
        <v>952</v>
      </c>
      <c r="C65" s="196">
        <v>44358</v>
      </c>
      <c r="D65" s="198">
        <v>0.4069444444444445</v>
      </c>
      <c r="E65" s="198">
        <v>0.41319444444444442</v>
      </c>
      <c r="F65" s="199" t="s">
        <v>619</v>
      </c>
      <c r="G65" s="199" t="s">
        <v>574</v>
      </c>
      <c r="H65" s="199" t="s">
        <v>579</v>
      </c>
      <c r="I65" s="199" t="s">
        <v>620</v>
      </c>
      <c r="J65" s="200">
        <v>22800</v>
      </c>
      <c r="K65" s="200">
        <v>10690</v>
      </c>
      <c r="L65" s="201">
        <f t="shared" si="0"/>
        <v>12110</v>
      </c>
      <c r="M65" s="92"/>
    </row>
    <row r="66" spans="2:13" s="91" customFormat="1" ht="24.95" customHeight="1" x14ac:dyDescent="0.25">
      <c r="B66" s="293">
        <v>956</v>
      </c>
      <c r="C66" s="196">
        <v>44358</v>
      </c>
      <c r="D66" s="198">
        <v>0.42638888888888887</v>
      </c>
      <c r="E66" s="198">
        <v>0.44791666666666669</v>
      </c>
      <c r="F66" s="199" t="s">
        <v>582</v>
      </c>
      <c r="G66" s="199" t="s">
        <v>575</v>
      </c>
      <c r="H66" s="199" t="s">
        <v>579</v>
      </c>
      <c r="I66" s="199" t="s">
        <v>463</v>
      </c>
      <c r="J66" s="200">
        <v>5030</v>
      </c>
      <c r="K66" s="200">
        <v>4470</v>
      </c>
      <c r="L66" s="201">
        <f t="shared" si="0"/>
        <v>560</v>
      </c>
      <c r="M66" s="92"/>
    </row>
    <row r="67" spans="2:13" s="91" customFormat="1" ht="24.95" customHeight="1" x14ac:dyDescent="0.25">
      <c r="B67" s="293">
        <v>954</v>
      </c>
      <c r="C67" s="196">
        <v>44358</v>
      </c>
      <c r="D67" s="198">
        <v>0.43472222222222223</v>
      </c>
      <c r="E67" s="198">
        <v>0.44236111111111115</v>
      </c>
      <c r="F67" s="199" t="s">
        <v>621</v>
      </c>
      <c r="G67" s="199" t="s">
        <v>574</v>
      </c>
      <c r="H67" s="199" t="s">
        <v>579</v>
      </c>
      <c r="I67" s="199" t="s">
        <v>622</v>
      </c>
      <c r="J67" s="200">
        <v>22740</v>
      </c>
      <c r="K67" s="200">
        <v>10360</v>
      </c>
      <c r="L67" s="201">
        <f t="shared" si="0"/>
        <v>12380</v>
      </c>
      <c r="M67" s="92"/>
    </row>
    <row r="68" spans="2:13" s="91" customFormat="1" ht="24.95" customHeight="1" x14ac:dyDescent="0.25">
      <c r="B68" s="293">
        <v>955</v>
      </c>
      <c r="C68" s="196">
        <v>44358</v>
      </c>
      <c r="D68" s="198">
        <v>0.43541666666666662</v>
      </c>
      <c r="E68" s="198">
        <v>0.44375000000000003</v>
      </c>
      <c r="F68" s="199" t="s">
        <v>617</v>
      </c>
      <c r="G68" s="199" t="s">
        <v>574</v>
      </c>
      <c r="H68" s="199" t="s">
        <v>579</v>
      </c>
      <c r="I68" s="199" t="s">
        <v>618</v>
      </c>
      <c r="J68" s="200">
        <v>25260</v>
      </c>
      <c r="K68" s="200">
        <v>10290</v>
      </c>
      <c r="L68" s="201">
        <f t="shared" si="0"/>
        <v>14970</v>
      </c>
      <c r="M68" s="92"/>
    </row>
    <row r="69" spans="2:13" s="91" customFormat="1" ht="24.95" customHeight="1" x14ac:dyDescent="0.25">
      <c r="B69" s="293">
        <v>958</v>
      </c>
      <c r="C69" s="196">
        <v>44358</v>
      </c>
      <c r="D69" s="198">
        <v>0.4465277777777778</v>
      </c>
      <c r="E69" s="198">
        <v>0.45694444444444443</v>
      </c>
      <c r="F69" s="199" t="s">
        <v>584</v>
      </c>
      <c r="G69" s="199" t="s">
        <v>575</v>
      </c>
      <c r="H69" s="199" t="s">
        <v>579</v>
      </c>
      <c r="I69" s="199" t="s">
        <v>585</v>
      </c>
      <c r="J69" s="200">
        <v>8530</v>
      </c>
      <c r="K69" s="200">
        <v>7450</v>
      </c>
      <c r="L69" s="201">
        <f t="shared" si="0"/>
        <v>1080</v>
      </c>
      <c r="M69" s="92"/>
    </row>
    <row r="70" spans="2:13" s="91" customFormat="1" ht="24.95" customHeight="1" x14ac:dyDescent="0.25">
      <c r="B70" s="293">
        <v>957</v>
      </c>
      <c r="C70" s="196">
        <v>44358</v>
      </c>
      <c r="D70" s="198">
        <v>0.44722222222222219</v>
      </c>
      <c r="E70" s="198">
        <v>0.45277777777777778</v>
      </c>
      <c r="F70" s="199" t="s">
        <v>619</v>
      </c>
      <c r="G70" s="199" t="s">
        <v>574</v>
      </c>
      <c r="H70" s="199" t="s">
        <v>579</v>
      </c>
      <c r="I70" s="199" t="s">
        <v>620</v>
      </c>
      <c r="J70" s="200">
        <v>23720</v>
      </c>
      <c r="K70" s="200">
        <v>10750</v>
      </c>
      <c r="L70" s="201">
        <f t="shared" si="0"/>
        <v>12970</v>
      </c>
      <c r="M70" s="92"/>
    </row>
    <row r="71" spans="2:13" s="91" customFormat="1" ht="24.95" customHeight="1" x14ac:dyDescent="0.25">
      <c r="B71" s="293">
        <v>960</v>
      </c>
      <c r="C71" s="196">
        <v>44358</v>
      </c>
      <c r="D71" s="198">
        <v>0.45833333333333331</v>
      </c>
      <c r="E71" s="198">
        <v>0.4694444444444445</v>
      </c>
      <c r="F71" s="199" t="s">
        <v>611</v>
      </c>
      <c r="G71" s="199" t="s">
        <v>575</v>
      </c>
      <c r="H71" s="199" t="s">
        <v>409</v>
      </c>
      <c r="I71" s="199" t="s">
        <v>612</v>
      </c>
      <c r="J71" s="200">
        <v>5390</v>
      </c>
      <c r="K71" s="200">
        <v>4930</v>
      </c>
      <c r="L71" s="201">
        <f t="shared" si="0"/>
        <v>460</v>
      </c>
      <c r="M71" s="92"/>
    </row>
    <row r="72" spans="2:13" s="91" customFormat="1" ht="24.95" customHeight="1" x14ac:dyDescent="0.25">
      <c r="B72" s="293">
        <v>961</v>
      </c>
      <c r="C72" s="196">
        <v>44358</v>
      </c>
      <c r="D72" s="198">
        <v>0.47291666666666665</v>
      </c>
      <c r="E72" s="198">
        <v>0.4861111111111111</v>
      </c>
      <c r="F72" s="199" t="s">
        <v>600</v>
      </c>
      <c r="G72" s="199" t="s">
        <v>575</v>
      </c>
      <c r="H72" s="199" t="s">
        <v>579</v>
      </c>
      <c r="I72" s="199" t="s">
        <v>597</v>
      </c>
      <c r="J72" s="200">
        <v>2400</v>
      </c>
      <c r="K72" s="200">
        <v>2100</v>
      </c>
      <c r="L72" s="201">
        <f t="shared" si="0"/>
        <v>300</v>
      </c>
      <c r="M72" s="92"/>
    </row>
    <row r="73" spans="2:13" s="91" customFormat="1" ht="24.95" customHeight="1" x14ac:dyDescent="0.25">
      <c r="B73" s="304" t="s">
        <v>625</v>
      </c>
      <c r="C73" s="196">
        <v>44358</v>
      </c>
      <c r="D73" s="198">
        <v>0.47638888888888892</v>
      </c>
      <c r="E73" s="198">
        <v>0.48958333333333331</v>
      </c>
      <c r="F73" s="199" t="s">
        <v>617</v>
      </c>
      <c r="G73" s="199" t="s">
        <v>574</v>
      </c>
      <c r="H73" s="199" t="s">
        <v>579</v>
      </c>
      <c r="I73" s="199" t="s">
        <v>618</v>
      </c>
      <c r="J73" s="200">
        <v>23660</v>
      </c>
      <c r="K73" s="200">
        <v>10320</v>
      </c>
      <c r="L73" s="201">
        <f t="shared" si="0"/>
        <v>13340</v>
      </c>
      <c r="M73" s="92"/>
    </row>
    <row r="74" spans="2:13" s="91" customFormat="1" ht="24.95" customHeight="1" x14ac:dyDescent="0.25">
      <c r="B74" s="304" t="s">
        <v>626</v>
      </c>
      <c r="C74" s="196">
        <v>44358</v>
      </c>
      <c r="D74" s="198">
        <v>0.48194444444444445</v>
      </c>
      <c r="E74" s="198">
        <v>0.49027777777777781</v>
      </c>
      <c r="F74" s="199" t="s">
        <v>621</v>
      </c>
      <c r="G74" s="199" t="s">
        <v>574</v>
      </c>
      <c r="H74" s="199" t="s">
        <v>579</v>
      </c>
      <c r="I74" s="199" t="s">
        <v>622</v>
      </c>
      <c r="J74" s="200">
        <v>25890</v>
      </c>
      <c r="K74" s="200">
        <v>10390</v>
      </c>
      <c r="L74" s="201">
        <f t="shared" si="0"/>
        <v>15500</v>
      </c>
      <c r="M74" s="92"/>
    </row>
    <row r="75" spans="2:13" s="91" customFormat="1" ht="24.95" customHeight="1" x14ac:dyDescent="0.25">
      <c r="B75" s="304" t="s">
        <v>627</v>
      </c>
      <c r="C75" s="196">
        <v>44358</v>
      </c>
      <c r="D75" s="198">
        <v>0.48749999999999999</v>
      </c>
      <c r="E75" s="198">
        <v>0.49305555555555558</v>
      </c>
      <c r="F75" s="199" t="s">
        <v>619</v>
      </c>
      <c r="G75" s="199" t="s">
        <v>574</v>
      </c>
      <c r="H75" s="199" t="s">
        <v>579</v>
      </c>
      <c r="I75" s="199" t="s">
        <v>620</v>
      </c>
      <c r="J75" s="200">
        <v>24380</v>
      </c>
      <c r="K75" s="200">
        <v>10730</v>
      </c>
      <c r="L75" s="201">
        <f t="shared" si="0"/>
        <v>13650</v>
      </c>
      <c r="M75" s="92"/>
    </row>
    <row r="76" spans="2:13" s="91" customFormat="1" ht="24.95" customHeight="1" x14ac:dyDescent="0.25">
      <c r="B76" s="304" t="s">
        <v>628</v>
      </c>
      <c r="C76" s="196">
        <v>44358</v>
      </c>
      <c r="D76" s="198">
        <v>0.55486111111111114</v>
      </c>
      <c r="E76" s="198">
        <v>0.56180555555555556</v>
      </c>
      <c r="F76" s="199" t="s">
        <v>621</v>
      </c>
      <c r="G76" s="199" t="s">
        <v>574</v>
      </c>
      <c r="H76" s="199" t="s">
        <v>579</v>
      </c>
      <c r="I76" s="199" t="s">
        <v>622</v>
      </c>
      <c r="J76" s="200">
        <v>24870</v>
      </c>
      <c r="K76" s="200">
        <v>10400</v>
      </c>
      <c r="L76" s="201">
        <f t="shared" si="0"/>
        <v>14470</v>
      </c>
      <c r="M76" s="92"/>
    </row>
    <row r="77" spans="2:13" s="91" customFormat="1" ht="24.95" customHeight="1" x14ac:dyDescent="0.25">
      <c r="B77" s="304" t="s">
        <v>629</v>
      </c>
      <c r="C77" s="196">
        <v>44358</v>
      </c>
      <c r="D77" s="198">
        <v>0.55902777777777779</v>
      </c>
      <c r="E77" s="198">
        <v>0.56736111111111109</v>
      </c>
      <c r="F77" s="199" t="s">
        <v>617</v>
      </c>
      <c r="G77" s="199" t="s">
        <v>574</v>
      </c>
      <c r="H77" s="199" t="s">
        <v>579</v>
      </c>
      <c r="I77" s="199" t="s">
        <v>618</v>
      </c>
      <c r="J77" s="200">
        <v>22410</v>
      </c>
      <c r="K77" s="200">
        <v>10440</v>
      </c>
      <c r="L77" s="201">
        <f t="shared" si="0"/>
        <v>11970</v>
      </c>
      <c r="M77" s="92"/>
    </row>
    <row r="78" spans="2:13" s="91" customFormat="1" ht="24.75" customHeight="1" x14ac:dyDescent="0.25">
      <c r="B78" s="304" t="s">
        <v>630</v>
      </c>
      <c r="C78" s="196">
        <v>44358</v>
      </c>
      <c r="D78" s="198">
        <v>0.56388888888888888</v>
      </c>
      <c r="E78" s="198">
        <v>0.57152777777777775</v>
      </c>
      <c r="F78" s="199" t="s">
        <v>619</v>
      </c>
      <c r="G78" s="199" t="s">
        <v>574</v>
      </c>
      <c r="H78" s="199" t="s">
        <v>579</v>
      </c>
      <c r="I78" s="199" t="s">
        <v>620</v>
      </c>
      <c r="J78" s="200">
        <v>24530</v>
      </c>
      <c r="K78" s="200">
        <v>10740</v>
      </c>
      <c r="L78" s="201">
        <f t="shared" si="0"/>
        <v>13790</v>
      </c>
      <c r="M78" s="92"/>
    </row>
    <row r="79" spans="2:13" s="91" customFormat="1" ht="24.95" customHeight="1" x14ac:dyDescent="0.25">
      <c r="B79" s="304" t="s">
        <v>631</v>
      </c>
      <c r="C79" s="196">
        <v>44358</v>
      </c>
      <c r="D79" s="198">
        <v>0.58263888888888882</v>
      </c>
      <c r="E79" s="198">
        <v>0.58888888888888891</v>
      </c>
      <c r="F79" s="199" t="s">
        <v>621</v>
      </c>
      <c r="G79" s="199" t="s">
        <v>574</v>
      </c>
      <c r="H79" s="199" t="s">
        <v>579</v>
      </c>
      <c r="I79" s="199" t="s">
        <v>622</v>
      </c>
      <c r="J79" s="200">
        <v>23690</v>
      </c>
      <c r="K79" s="200">
        <v>10370</v>
      </c>
      <c r="L79" s="201">
        <f t="shared" si="0"/>
        <v>13320</v>
      </c>
      <c r="M79" s="92"/>
    </row>
    <row r="80" spans="2:13" s="91" customFormat="1" ht="24.95" customHeight="1" x14ac:dyDescent="0.25">
      <c r="B80" s="304" t="s">
        <v>632</v>
      </c>
      <c r="C80" s="196">
        <v>44358</v>
      </c>
      <c r="D80" s="198">
        <v>0.58333333333333337</v>
      </c>
      <c r="E80" s="198">
        <v>0.59444444444444444</v>
      </c>
      <c r="F80" s="199" t="s">
        <v>611</v>
      </c>
      <c r="G80" s="199" t="s">
        <v>607</v>
      </c>
      <c r="H80" s="199" t="s">
        <v>409</v>
      </c>
      <c r="I80" s="199" t="s">
        <v>612</v>
      </c>
      <c r="J80" s="200">
        <v>6400</v>
      </c>
      <c r="K80" s="200">
        <v>4890</v>
      </c>
      <c r="L80" s="201">
        <f t="shared" si="0"/>
        <v>1510</v>
      </c>
      <c r="M80" s="92"/>
    </row>
    <row r="81" spans="2:13" s="91" customFormat="1" ht="24.95" customHeight="1" x14ac:dyDescent="0.25">
      <c r="B81" s="304" t="s">
        <v>633</v>
      </c>
      <c r="C81" s="196">
        <v>44358</v>
      </c>
      <c r="D81" s="198">
        <v>0.59097222222222223</v>
      </c>
      <c r="E81" s="198">
        <v>0.60486111111111118</v>
      </c>
      <c r="F81" s="199" t="s">
        <v>604</v>
      </c>
      <c r="G81" s="199" t="s">
        <v>575</v>
      </c>
      <c r="H81" s="199" t="s">
        <v>579</v>
      </c>
      <c r="I81" s="199" t="s">
        <v>605</v>
      </c>
      <c r="J81" s="200">
        <v>5870</v>
      </c>
      <c r="K81" s="200">
        <v>4220</v>
      </c>
      <c r="L81" s="201">
        <f t="shared" si="0"/>
        <v>1650</v>
      </c>
      <c r="M81" s="92"/>
    </row>
    <row r="82" spans="2:13" s="91" customFormat="1" ht="24.95" customHeight="1" x14ac:dyDescent="0.25">
      <c r="B82" s="304" t="s">
        <v>634</v>
      </c>
      <c r="C82" s="196">
        <v>44358</v>
      </c>
      <c r="D82" s="198">
        <v>0.59236111111111112</v>
      </c>
      <c r="E82" s="198">
        <v>0.60069444444444442</v>
      </c>
      <c r="F82" s="199" t="s">
        <v>617</v>
      </c>
      <c r="G82" s="199" t="s">
        <v>574</v>
      </c>
      <c r="H82" s="199" t="s">
        <v>579</v>
      </c>
      <c r="I82" s="199" t="s">
        <v>618</v>
      </c>
      <c r="J82" s="200">
        <v>23910</v>
      </c>
      <c r="K82" s="200">
        <v>10380</v>
      </c>
      <c r="L82" s="201">
        <f t="shared" si="0"/>
        <v>13530</v>
      </c>
      <c r="M82" s="92"/>
    </row>
    <row r="83" spans="2:13" s="91" customFormat="1" ht="24.95" customHeight="1" x14ac:dyDescent="0.25">
      <c r="B83" s="304" t="s">
        <v>635</v>
      </c>
      <c r="C83" s="196">
        <v>44358</v>
      </c>
      <c r="D83" s="198">
        <v>0.59583333333333333</v>
      </c>
      <c r="E83" s="198">
        <v>0.60277777777777775</v>
      </c>
      <c r="F83" s="199" t="s">
        <v>619</v>
      </c>
      <c r="G83" s="199" t="s">
        <v>574</v>
      </c>
      <c r="H83" s="199" t="s">
        <v>579</v>
      </c>
      <c r="I83" s="199" t="s">
        <v>620</v>
      </c>
      <c r="J83" s="200">
        <v>24260</v>
      </c>
      <c r="K83" s="200">
        <v>10740</v>
      </c>
      <c r="L83" s="201">
        <f t="shared" si="0"/>
        <v>13520</v>
      </c>
      <c r="M83" s="92"/>
    </row>
    <row r="84" spans="2:13" s="91" customFormat="1" ht="24.95" customHeight="1" x14ac:dyDescent="0.25">
      <c r="B84" s="304" t="s">
        <v>636</v>
      </c>
      <c r="C84" s="196">
        <v>44358</v>
      </c>
      <c r="D84" s="198">
        <v>0.60902777777777783</v>
      </c>
      <c r="E84" s="198">
        <v>0.61597222222222225</v>
      </c>
      <c r="F84" s="199" t="s">
        <v>621</v>
      </c>
      <c r="G84" s="199" t="s">
        <v>574</v>
      </c>
      <c r="H84" s="199" t="s">
        <v>579</v>
      </c>
      <c r="I84" s="199" t="s">
        <v>622</v>
      </c>
      <c r="J84" s="200">
        <v>24130</v>
      </c>
      <c r="K84" s="200">
        <v>10650</v>
      </c>
      <c r="L84" s="201">
        <f t="shared" ref="L84:L143" si="1">J84-K84</f>
        <v>13480</v>
      </c>
      <c r="M84" s="92"/>
    </row>
    <row r="85" spans="2:13" s="91" customFormat="1" ht="24.95" customHeight="1" x14ac:dyDescent="0.25">
      <c r="B85" s="304" t="s">
        <v>637</v>
      </c>
      <c r="C85" s="196">
        <v>44358</v>
      </c>
      <c r="D85" s="198">
        <v>0.62638888888888888</v>
      </c>
      <c r="E85" s="198">
        <v>0.63194444444444442</v>
      </c>
      <c r="F85" s="199" t="s">
        <v>617</v>
      </c>
      <c r="G85" s="199" t="s">
        <v>574</v>
      </c>
      <c r="H85" s="199" t="s">
        <v>579</v>
      </c>
      <c r="I85" s="199" t="s">
        <v>618</v>
      </c>
      <c r="J85" s="200">
        <v>24620</v>
      </c>
      <c r="K85" s="200">
        <v>10480</v>
      </c>
      <c r="L85" s="201">
        <f t="shared" si="1"/>
        <v>14140</v>
      </c>
      <c r="M85" s="92"/>
    </row>
    <row r="86" spans="2:13" s="91" customFormat="1" ht="24.95" customHeight="1" x14ac:dyDescent="0.25">
      <c r="B86" s="304" t="s">
        <v>638</v>
      </c>
      <c r="C86" s="196">
        <v>44358</v>
      </c>
      <c r="D86" s="198">
        <v>0.62916666666666665</v>
      </c>
      <c r="E86" s="199">
        <v>0.63402777777777775</v>
      </c>
      <c r="F86" s="199" t="s">
        <v>619</v>
      </c>
      <c r="G86" s="199" t="s">
        <v>574</v>
      </c>
      <c r="H86" s="199" t="s">
        <v>579</v>
      </c>
      <c r="I86" s="199" t="s">
        <v>620</v>
      </c>
      <c r="J86" s="200">
        <v>24680</v>
      </c>
      <c r="K86" s="200">
        <v>10700</v>
      </c>
      <c r="L86" s="201">
        <f t="shared" si="1"/>
        <v>13980</v>
      </c>
      <c r="M86" s="92"/>
    </row>
    <row r="87" spans="2:13" s="91" customFormat="1" ht="24.95" customHeight="1" x14ac:dyDescent="0.25">
      <c r="B87" s="304" t="s">
        <v>639</v>
      </c>
      <c r="C87" s="196">
        <v>44358</v>
      </c>
      <c r="D87" s="198">
        <v>0.63680555555555551</v>
      </c>
      <c r="E87" s="199">
        <v>0.64097222222222217</v>
      </c>
      <c r="F87" s="199" t="s">
        <v>621</v>
      </c>
      <c r="G87" s="199" t="s">
        <v>574</v>
      </c>
      <c r="H87" s="199" t="s">
        <v>579</v>
      </c>
      <c r="I87" s="199" t="s">
        <v>622</v>
      </c>
      <c r="J87" s="200">
        <v>25080</v>
      </c>
      <c r="K87" s="200">
        <v>10740</v>
      </c>
      <c r="L87" s="201">
        <f t="shared" si="1"/>
        <v>14340</v>
      </c>
      <c r="M87" s="92"/>
    </row>
    <row r="88" spans="2:13" s="91" customFormat="1" ht="24.95" customHeight="1" x14ac:dyDescent="0.25">
      <c r="B88" s="304" t="s">
        <v>640</v>
      </c>
      <c r="C88" s="196">
        <v>44358</v>
      </c>
      <c r="D88" s="198">
        <v>0.65902777777777777</v>
      </c>
      <c r="E88" s="199">
        <v>0.66805555555555562</v>
      </c>
      <c r="F88" s="199" t="s">
        <v>617</v>
      </c>
      <c r="G88" s="199" t="s">
        <v>574</v>
      </c>
      <c r="H88" s="199" t="s">
        <v>579</v>
      </c>
      <c r="I88" s="199" t="s">
        <v>618</v>
      </c>
      <c r="J88" s="200">
        <v>25560</v>
      </c>
      <c r="K88" s="200">
        <v>10370</v>
      </c>
      <c r="L88" s="201">
        <f t="shared" si="1"/>
        <v>15190</v>
      </c>
      <c r="M88" s="92"/>
    </row>
    <row r="89" spans="2:13" s="91" customFormat="1" ht="24.95" customHeight="1" x14ac:dyDescent="0.25">
      <c r="B89" s="304" t="s">
        <v>641</v>
      </c>
      <c r="C89" s="196">
        <v>44358</v>
      </c>
      <c r="D89" s="198">
        <v>0.66041666666666665</v>
      </c>
      <c r="E89" s="199">
        <v>0.66736111111111107</v>
      </c>
      <c r="F89" s="199" t="s">
        <v>619</v>
      </c>
      <c r="G89" s="199" t="s">
        <v>574</v>
      </c>
      <c r="H89" s="199" t="s">
        <v>579</v>
      </c>
      <c r="I89" s="199" t="s">
        <v>620</v>
      </c>
      <c r="J89" s="200">
        <v>24790</v>
      </c>
      <c r="K89" s="200">
        <v>10760</v>
      </c>
      <c r="L89" s="201">
        <f t="shared" si="1"/>
        <v>14030</v>
      </c>
      <c r="M89" s="92"/>
    </row>
    <row r="90" spans="2:13" s="91" customFormat="1" ht="24.95" customHeight="1" x14ac:dyDescent="0.25">
      <c r="B90" s="304" t="s">
        <v>642</v>
      </c>
      <c r="C90" s="196">
        <v>44358</v>
      </c>
      <c r="D90" s="198">
        <v>0.66388888888888886</v>
      </c>
      <c r="E90" s="199">
        <v>0.6694444444444444</v>
      </c>
      <c r="F90" s="199" t="s">
        <v>621</v>
      </c>
      <c r="G90" s="199" t="s">
        <v>574</v>
      </c>
      <c r="H90" s="199" t="s">
        <v>579</v>
      </c>
      <c r="I90" s="199" t="s">
        <v>622</v>
      </c>
      <c r="J90" s="200">
        <v>26250</v>
      </c>
      <c r="K90" s="200">
        <v>10690</v>
      </c>
      <c r="L90" s="201">
        <f t="shared" si="1"/>
        <v>15560</v>
      </c>
      <c r="M90" s="92"/>
    </row>
    <row r="91" spans="2:13" s="91" customFormat="1" ht="24.95" customHeight="1" x14ac:dyDescent="0.25">
      <c r="B91" s="304" t="s">
        <v>643</v>
      </c>
      <c r="C91" s="196">
        <v>44358</v>
      </c>
      <c r="D91" s="198">
        <v>0.72499999999999998</v>
      </c>
      <c r="E91" s="199">
        <v>0.73749999999999993</v>
      </c>
      <c r="F91" s="199" t="s">
        <v>598</v>
      </c>
      <c r="G91" s="199" t="s">
        <v>578</v>
      </c>
      <c r="H91" s="199" t="s">
        <v>579</v>
      </c>
      <c r="I91" s="199" t="s">
        <v>599</v>
      </c>
      <c r="J91" s="200">
        <v>9010</v>
      </c>
      <c r="K91" s="200">
        <v>8340</v>
      </c>
      <c r="L91" s="201">
        <f t="shared" si="1"/>
        <v>670</v>
      </c>
      <c r="M91" s="92"/>
    </row>
    <row r="92" spans="2:13" s="91" customFormat="1" ht="24.95" customHeight="1" x14ac:dyDescent="0.25">
      <c r="B92" s="304" t="s">
        <v>644</v>
      </c>
      <c r="C92" s="196">
        <v>44358</v>
      </c>
      <c r="D92" s="198">
        <v>0.67222222222222217</v>
      </c>
      <c r="E92" s="199">
        <v>0.68680555555555556</v>
      </c>
      <c r="F92" s="199" t="s">
        <v>604</v>
      </c>
      <c r="G92" s="199" t="s">
        <v>575</v>
      </c>
      <c r="H92" s="199" t="s">
        <v>579</v>
      </c>
      <c r="I92" s="199" t="s">
        <v>605</v>
      </c>
      <c r="J92" s="200">
        <v>6010</v>
      </c>
      <c r="K92" s="200">
        <v>4150</v>
      </c>
      <c r="L92" s="201">
        <f t="shared" si="1"/>
        <v>1860</v>
      </c>
      <c r="M92" s="92"/>
    </row>
    <row r="93" spans="2:13" s="91" customFormat="1" ht="24.95" customHeight="1" x14ac:dyDescent="0.25">
      <c r="B93" s="304" t="s">
        <v>645</v>
      </c>
      <c r="C93" s="196">
        <v>44359</v>
      </c>
      <c r="D93" s="198">
        <v>0.49513888888888885</v>
      </c>
      <c r="E93" s="199">
        <v>0.50069444444444444</v>
      </c>
      <c r="F93" s="199" t="s">
        <v>621</v>
      </c>
      <c r="G93" s="199" t="s">
        <v>574</v>
      </c>
      <c r="H93" s="199" t="s">
        <v>579</v>
      </c>
      <c r="I93" s="199" t="s">
        <v>622</v>
      </c>
      <c r="J93" s="200">
        <v>27100</v>
      </c>
      <c r="K93" s="200">
        <v>10690</v>
      </c>
      <c r="L93" s="201">
        <f t="shared" si="1"/>
        <v>16410</v>
      </c>
      <c r="M93" s="92"/>
    </row>
    <row r="94" spans="2:13" s="91" customFormat="1" ht="24.95" customHeight="1" x14ac:dyDescent="0.25">
      <c r="B94" s="304" t="s">
        <v>646</v>
      </c>
      <c r="C94" s="196">
        <v>44361</v>
      </c>
      <c r="D94" s="198">
        <v>0.43194444444444446</v>
      </c>
      <c r="E94" s="199">
        <v>0.44236111111111115</v>
      </c>
      <c r="F94" s="199" t="s">
        <v>609</v>
      </c>
      <c r="G94" s="199" t="s">
        <v>578</v>
      </c>
      <c r="H94" s="199" t="s">
        <v>579</v>
      </c>
      <c r="I94" s="199" t="s">
        <v>610</v>
      </c>
      <c r="J94" s="200">
        <v>1680</v>
      </c>
      <c r="K94" s="200">
        <v>1090</v>
      </c>
      <c r="L94" s="201">
        <f t="shared" si="1"/>
        <v>590</v>
      </c>
      <c r="M94" s="92"/>
    </row>
    <row r="95" spans="2:13" s="91" customFormat="1" ht="24.95" customHeight="1" x14ac:dyDescent="0.25">
      <c r="B95" s="304" t="s">
        <v>647</v>
      </c>
      <c r="C95" s="196">
        <v>44361</v>
      </c>
      <c r="D95" s="198">
        <v>0.48125000000000001</v>
      </c>
      <c r="E95" s="199">
        <v>0.51597222222222217</v>
      </c>
      <c r="F95" s="199" t="s">
        <v>648</v>
      </c>
      <c r="G95" s="199" t="s">
        <v>607</v>
      </c>
      <c r="H95" s="199" t="s">
        <v>579</v>
      </c>
      <c r="I95" s="199" t="s">
        <v>465</v>
      </c>
      <c r="J95" s="200">
        <v>3940</v>
      </c>
      <c r="K95" s="200">
        <v>3560</v>
      </c>
      <c r="L95" s="201">
        <f t="shared" si="1"/>
        <v>380</v>
      </c>
      <c r="M95" s="92"/>
    </row>
    <row r="96" spans="2:13" s="91" customFormat="1" ht="24.95" customHeight="1" x14ac:dyDescent="0.25">
      <c r="B96" s="304" t="s">
        <v>649</v>
      </c>
      <c r="C96" s="196">
        <v>44361</v>
      </c>
      <c r="D96" s="198">
        <v>0.60347222222222219</v>
      </c>
      <c r="E96" s="199">
        <v>0.61319444444444449</v>
      </c>
      <c r="F96" s="199" t="s">
        <v>584</v>
      </c>
      <c r="G96" s="199" t="s">
        <v>575</v>
      </c>
      <c r="H96" s="199" t="s">
        <v>579</v>
      </c>
      <c r="I96" s="199" t="s">
        <v>650</v>
      </c>
      <c r="J96" s="200">
        <v>8290</v>
      </c>
      <c r="K96" s="200">
        <v>7450</v>
      </c>
      <c r="L96" s="201">
        <f t="shared" si="1"/>
        <v>840</v>
      </c>
      <c r="M96" s="92"/>
    </row>
    <row r="97" spans="2:13" s="91" customFormat="1" ht="24.95" customHeight="1" x14ac:dyDescent="0.25">
      <c r="B97" s="304" t="s">
        <v>651</v>
      </c>
      <c r="C97" s="196">
        <v>44361</v>
      </c>
      <c r="D97" s="198">
        <v>0.60972222222222217</v>
      </c>
      <c r="E97" s="199">
        <v>0.6333333333333333</v>
      </c>
      <c r="F97" s="199" t="s">
        <v>601</v>
      </c>
      <c r="G97" s="199" t="s">
        <v>578</v>
      </c>
      <c r="H97" s="199" t="s">
        <v>579</v>
      </c>
      <c r="I97" s="199" t="s">
        <v>580</v>
      </c>
      <c r="J97" s="200">
        <v>8950</v>
      </c>
      <c r="K97" s="200">
        <v>8170</v>
      </c>
      <c r="L97" s="201">
        <f t="shared" si="1"/>
        <v>780</v>
      </c>
      <c r="M97" s="92"/>
    </row>
    <row r="98" spans="2:13" s="91" customFormat="1" ht="24.95" customHeight="1" x14ac:dyDescent="0.25">
      <c r="B98" s="304" t="s">
        <v>652</v>
      </c>
      <c r="C98" s="196">
        <v>44362</v>
      </c>
      <c r="D98" s="198">
        <v>0.375</v>
      </c>
      <c r="E98" s="199">
        <v>0.3923611111111111</v>
      </c>
      <c r="F98" s="199" t="s">
        <v>653</v>
      </c>
      <c r="G98" s="199" t="s">
        <v>578</v>
      </c>
      <c r="H98" s="199" t="s">
        <v>579</v>
      </c>
      <c r="I98" s="199" t="s">
        <v>448</v>
      </c>
      <c r="J98" s="200">
        <v>15120</v>
      </c>
      <c r="K98" s="200">
        <v>11120</v>
      </c>
      <c r="L98" s="201">
        <f t="shared" si="1"/>
        <v>4000</v>
      </c>
      <c r="M98" s="92"/>
    </row>
    <row r="99" spans="2:13" s="91" customFormat="1" ht="24.95" customHeight="1" x14ac:dyDescent="0.25">
      <c r="B99" s="304" t="s">
        <v>654</v>
      </c>
      <c r="C99" s="196">
        <v>44362</v>
      </c>
      <c r="D99" s="198">
        <v>0.61875000000000002</v>
      </c>
      <c r="E99" s="199">
        <v>0.6333333333333333</v>
      </c>
      <c r="F99" s="199" t="s">
        <v>601</v>
      </c>
      <c r="G99" s="199" t="s">
        <v>578</v>
      </c>
      <c r="H99" s="199" t="s">
        <v>579</v>
      </c>
      <c r="I99" s="199" t="s">
        <v>580</v>
      </c>
      <c r="J99" s="200">
        <v>8510</v>
      </c>
      <c r="K99" s="200">
        <v>8150</v>
      </c>
      <c r="L99" s="201">
        <f t="shared" si="1"/>
        <v>360</v>
      </c>
      <c r="M99" s="92"/>
    </row>
    <row r="100" spans="2:13" s="91" customFormat="1" ht="24.95" customHeight="1" x14ac:dyDescent="0.25">
      <c r="B100" s="304" t="s">
        <v>655</v>
      </c>
      <c r="C100" s="196">
        <v>44363</v>
      </c>
      <c r="D100" s="198">
        <v>0.41319444444444442</v>
      </c>
      <c r="E100" s="198">
        <v>0.42430555555555555</v>
      </c>
      <c r="F100" s="199" t="s">
        <v>598</v>
      </c>
      <c r="G100" s="199" t="s">
        <v>575</v>
      </c>
      <c r="H100" s="199" t="s">
        <v>579</v>
      </c>
      <c r="I100" s="199" t="s">
        <v>599</v>
      </c>
      <c r="J100" s="200">
        <v>9200</v>
      </c>
      <c r="K100" s="200">
        <v>8310</v>
      </c>
      <c r="L100" s="201">
        <f t="shared" si="1"/>
        <v>890</v>
      </c>
      <c r="M100" s="92"/>
    </row>
    <row r="101" spans="2:13" s="91" customFormat="1" ht="24.95" customHeight="1" x14ac:dyDescent="0.25">
      <c r="B101" s="304" t="s">
        <v>656</v>
      </c>
      <c r="C101" s="196">
        <v>44363</v>
      </c>
      <c r="D101" s="198">
        <v>0.6333333333333333</v>
      </c>
      <c r="E101" s="198">
        <v>0.64722222222222225</v>
      </c>
      <c r="F101" s="199" t="s">
        <v>601</v>
      </c>
      <c r="G101" s="199" t="s">
        <v>578</v>
      </c>
      <c r="H101" s="199" t="s">
        <v>579</v>
      </c>
      <c r="I101" s="199" t="s">
        <v>580</v>
      </c>
      <c r="J101" s="200">
        <v>9090</v>
      </c>
      <c r="K101" s="200">
        <v>8250</v>
      </c>
      <c r="L101" s="201">
        <f t="shared" si="1"/>
        <v>840</v>
      </c>
      <c r="M101" s="92"/>
    </row>
    <row r="102" spans="2:13" s="91" customFormat="1" ht="24.95" customHeight="1" x14ac:dyDescent="0.25">
      <c r="B102" s="304" t="s">
        <v>657</v>
      </c>
      <c r="C102" s="196">
        <v>44364</v>
      </c>
      <c r="D102" s="198">
        <v>0.34652777777777777</v>
      </c>
      <c r="E102" s="198">
        <v>0.36249999999999999</v>
      </c>
      <c r="F102" s="199" t="s">
        <v>587</v>
      </c>
      <c r="G102" s="199" t="s">
        <v>578</v>
      </c>
      <c r="H102" s="199" t="s">
        <v>579</v>
      </c>
      <c r="I102" s="199" t="s">
        <v>460</v>
      </c>
      <c r="J102" s="200">
        <v>4290</v>
      </c>
      <c r="K102" s="200">
        <v>3620</v>
      </c>
      <c r="L102" s="201">
        <f t="shared" si="1"/>
        <v>670</v>
      </c>
      <c r="M102" s="92"/>
    </row>
    <row r="103" spans="2:13" s="91" customFormat="1" ht="24.95" customHeight="1" x14ac:dyDescent="0.25">
      <c r="B103" s="304" t="s">
        <v>658</v>
      </c>
      <c r="C103" s="196">
        <v>44364</v>
      </c>
      <c r="D103" s="198">
        <v>0.45902777777777781</v>
      </c>
      <c r="E103" s="198">
        <v>0.47083333333333338</v>
      </c>
      <c r="F103" s="199" t="s">
        <v>611</v>
      </c>
      <c r="G103" s="199" t="s">
        <v>578</v>
      </c>
      <c r="H103" s="199" t="s">
        <v>409</v>
      </c>
      <c r="I103" s="199" t="s">
        <v>597</v>
      </c>
      <c r="J103" s="200">
        <v>5710</v>
      </c>
      <c r="K103" s="200">
        <v>4810</v>
      </c>
      <c r="L103" s="201">
        <f t="shared" si="1"/>
        <v>900</v>
      </c>
      <c r="M103" s="92"/>
    </row>
    <row r="104" spans="2:13" s="91" customFormat="1" ht="24.95" customHeight="1" x14ac:dyDescent="0.25">
      <c r="B104" s="304" t="s">
        <v>659</v>
      </c>
      <c r="C104" s="196">
        <v>44364</v>
      </c>
      <c r="D104" s="198">
        <v>0.46180555555555558</v>
      </c>
      <c r="E104" s="198">
        <v>0.51527777777777783</v>
      </c>
      <c r="F104" s="199" t="s">
        <v>592</v>
      </c>
      <c r="G104" s="199" t="s">
        <v>575</v>
      </c>
      <c r="H104" s="199" t="s">
        <v>579</v>
      </c>
      <c r="I104" s="199" t="s">
        <v>593</v>
      </c>
      <c r="J104" s="200">
        <v>6510</v>
      </c>
      <c r="K104" s="200">
        <v>3290</v>
      </c>
      <c r="L104" s="201">
        <f t="shared" si="1"/>
        <v>3220</v>
      </c>
      <c r="M104" s="92"/>
    </row>
    <row r="105" spans="2:13" s="91" customFormat="1" ht="24.95" customHeight="1" x14ac:dyDescent="0.25">
      <c r="B105" s="304" t="s">
        <v>660</v>
      </c>
      <c r="C105" s="196">
        <v>44364</v>
      </c>
      <c r="D105" s="198">
        <v>0.69791666666666663</v>
      </c>
      <c r="E105" s="198">
        <v>0.70624999999999993</v>
      </c>
      <c r="F105" s="199" t="s">
        <v>661</v>
      </c>
      <c r="G105" s="199" t="s">
        <v>574</v>
      </c>
      <c r="H105" s="199" t="s">
        <v>579</v>
      </c>
      <c r="I105" s="199" t="s">
        <v>605</v>
      </c>
      <c r="J105" s="200">
        <v>9360</v>
      </c>
      <c r="K105" s="200">
        <v>7710</v>
      </c>
      <c r="L105" s="201">
        <f t="shared" si="1"/>
        <v>1650</v>
      </c>
      <c r="M105" s="92"/>
    </row>
    <row r="106" spans="2:13" s="91" customFormat="1" ht="24.95" customHeight="1" x14ac:dyDescent="0.25">
      <c r="B106" s="304" t="s">
        <v>662</v>
      </c>
      <c r="C106" s="196">
        <v>44365</v>
      </c>
      <c r="D106" s="198">
        <v>0.37152777777777773</v>
      </c>
      <c r="E106" s="198">
        <v>0.38611111111111113</v>
      </c>
      <c r="F106" s="199" t="s">
        <v>611</v>
      </c>
      <c r="G106" s="199" t="s">
        <v>575</v>
      </c>
      <c r="H106" s="199" t="s">
        <v>409</v>
      </c>
      <c r="I106" s="199" t="s">
        <v>597</v>
      </c>
      <c r="J106" s="200">
        <v>5350</v>
      </c>
      <c r="K106" s="200">
        <v>4820</v>
      </c>
      <c r="L106" s="201">
        <f t="shared" si="1"/>
        <v>530</v>
      </c>
      <c r="M106" s="92"/>
    </row>
    <row r="107" spans="2:13" s="91" customFormat="1" ht="24.95" customHeight="1" x14ac:dyDescent="0.25">
      <c r="B107" s="304" t="s">
        <v>663</v>
      </c>
      <c r="C107" s="196">
        <v>44365</v>
      </c>
      <c r="D107" s="198">
        <v>0.4368055555555555</v>
      </c>
      <c r="E107" s="198">
        <v>0.46249999999999997</v>
      </c>
      <c r="F107" s="199" t="s">
        <v>582</v>
      </c>
      <c r="G107" s="199" t="s">
        <v>575</v>
      </c>
      <c r="H107" s="199" t="s">
        <v>579</v>
      </c>
      <c r="I107" s="199" t="s">
        <v>463</v>
      </c>
      <c r="J107" s="200">
        <v>5640</v>
      </c>
      <c r="K107" s="200">
        <v>4540</v>
      </c>
      <c r="L107" s="201">
        <f t="shared" si="1"/>
        <v>1100</v>
      </c>
      <c r="M107" s="92"/>
    </row>
    <row r="108" spans="2:13" s="91" customFormat="1" ht="24.95" customHeight="1" x14ac:dyDescent="0.25">
      <c r="B108" s="304" t="s">
        <v>664</v>
      </c>
      <c r="C108" s="196">
        <v>44365</v>
      </c>
      <c r="D108" s="198">
        <v>0.4465277777777778</v>
      </c>
      <c r="E108" s="198">
        <v>0.45833333333333331</v>
      </c>
      <c r="F108" s="199" t="s">
        <v>601</v>
      </c>
      <c r="G108" s="199" t="s">
        <v>578</v>
      </c>
      <c r="H108" s="199" t="s">
        <v>579</v>
      </c>
      <c r="I108" s="199" t="s">
        <v>580</v>
      </c>
      <c r="J108" s="200">
        <v>11230</v>
      </c>
      <c r="K108" s="200">
        <v>8160</v>
      </c>
      <c r="L108" s="201">
        <f t="shared" si="1"/>
        <v>3070</v>
      </c>
      <c r="M108" s="92"/>
    </row>
    <row r="109" spans="2:13" s="91" customFormat="1" ht="24.95" customHeight="1" x14ac:dyDescent="0.25">
      <c r="B109" s="304" t="s">
        <v>665</v>
      </c>
      <c r="C109" s="196">
        <v>44365</v>
      </c>
      <c r="D109" s="198">
        <v>0.45763888888888887</v>
      </c>
      <c r="E109" s="198">
        <v>0.46875</v>
      </c>
      <c r="F109" s="199" t="s">
        <v>611</v>
      </c>
      <c r="G109" s="199" t="s">
        <v>575</v>
      </c>
      <c r="H109" s="199" t="s">
        <v>409</v>
      </c>
      <c r="I109" s="199" t="s">
        <v>597</v>
      </c>
      <c r="J109" s="200">
        <v>5850</v>
      </c>
      <c r="K109" s="200">
        <v>5050</v>
      </c>
      <c r="L109" s="201">
        <f t="shared" si="1"/>
        <v>800</v>
      </c>
      <c r="M109" s="92"/>
    </row>
    <row r="110" spans="2:13" s="91" customFormat="1" ht="24.95" customHeight="1" x14ac:dyDescent="0.25">
      <c r="B110" s="304" t="s">
        <v>666</v>
      </c>
      <c r="C110" s="196">
        <v>44365</v>
      </c>
      <c r="D110" s="198">
        <v>0.61736111111111114</v>
      </c>
      <c r="E110" s="198">
        <v>0.62986111111111109</v>
      </c>
      <c r="F110" s="199" t="s">
        <v>604</v>
      </c>
      <c r="G110" s="199" t="s">
        <v>575</v>
      </c>
      <c r="H110" s="199" t="s">
        <v>579</v>
      </c>
      <c r="I110" s="199" t="s">
        <v>605</v>
      </c>
      <c r="J110" s="200">
        <v>5530</v>
      </c>
      <c r="K110" s="200">
        <v>4190</v>
      </c>
      <c r="L110" s="201">
        <f t="shared" si="1"/>
        <v>1340</v>
      </c>
      <c r="M110" s="92"/>
    </row>
    <row r="111" spans="2:13" s="91" customFormat="1" ht="24.95" customHeight="1" x14ac:dyDescent="0.25">
      <c r="B111" s="304" t="s">
        <v>667</v>
      </c>
      <c r="C111" s="196">
        <v>44365</v>
      </c>
      <c r="D111" s="198">
        <v>0.69930555555555562</v>
      </c>
      <c r="E111" s="198">
        <v>0.71319444444444446</v>
      </c>
      <c r="F111" s="199" t="s">
        <v>601</v>
      </c>
      <c r="G111" s="199" t="s">
        <v>578</v>
      </c>
      <c r="H111" s="199" t="s">
        <v>579</v>
      </c>
      <c r="I111" s="199" t="s">
        <v>580</v>
      </c>
      <c r="J111" s="200">
        <v>11160</v>
      </c>
      <c r="K111" s="200">
        <v>8260</v>
      </c>
      <c r="L111" s="201">
        <f t="shared" si="1"/>
        <v>2900</v>
      </c>
      <c r="M111" s="92"/>
    </row>
    <row r="112" spans="2:13" s="91" customFormat="1" ht="24.95" customHeight="1" x14ac:dyDescent="0.25">
      <c r="B112" s="304" t="s">
        <v>668</v>
      </c>
      <c r="C112" s="196">
        <v>44365</v>
      </c>
      <c r="D112" s="198">
        <v>0.74722222222222223</v>
      </c>
      <c r="E112" s="198">
        <v>0.76527777777777783</v>
      </c>
      <c r="F112" s="199" t="s">
        <v>611</v>
      </c>
      <c r="G112" s="199" t="s">
        <v>578</v>
      </c>
      <c r="H112" s="199" t="s">
        <v>409</v>
      </c>
      <c r="I112" s="199" t="s">
        <v>597</v>
      </c>
      <c r="J112" s="200">
        <v>5490</v>
      </c>
      <c r="K112" s="200">
        <v>4660</v>
      </c>
      <c r="L112" s="201">
        <f t="shared" si="1"/>
        <v>830</v>
      </c>
      <c r="M112" s="92"/>
    </row>
    <row r="113" spans="2:13" s="91" customFormat="1" ht="24.95" customHeight="1" x14ac:dyDescent="0.25">
      <c r="B113" s="304" t="s">
        <v>669</v>
      </c>
      <c r="C113" s="196">
        <v>44366</v>
      </c>
      <c r="D113" s="198">
        <v>0.39652777777777781</v>
      </c>
      <c r="E113" s="198">
        <v>0.40833333333333338</v>
      </c>
      <c r="F113" s="199" t="s">
        <v>670</v>
      </c>
      <c r="G113" s="199" t="s">
        <v>574</v>
      </c>
      <c r="H113" s="199" t="s">
        <v>579</v>
      </c>
      <c r="I113" s="199" t="s">
        <v>671</v>
      </c>
      <c r="J113" s="200">
        <v>2360</v>
      </c>
      <c r="K113" s="200">
        <v>1800</v>
      </c>
      <c r="L113" s="201">
        <f t="shared" si="1"/>
        <v>560</v>
      </c>
      <c r="M113" s="92"/>
    </row>
    <row r="114" spans="2:13" s="91" customFormat="1" ht="24.95" customHeight="1" x14ac:dyDescent="0.25">
      <c r="B114" s="304" t="s">
        <v>672</v>
      </c>
      <c r="C114" s="196">
        <v>44366</v>
      </c>
      <c r="D114" s="198">
        <v>0.48958333333333331</v>
      </c>
      <c r="E114" s="198">
        <v>0.50138888888888888</v>
      </c>
      <c r="F114" s="199" t="s">
        <v>598</v>
      </c>
      <c r="G114" s="199" t="s">
        <v>575</v>
      </c>
      <c r="H114" s="199" t="s">
        <v>579</v>
      </c>
      <c r="I114" s="199" t="s">
        <v>599</v>
      </c>
      <c r="J114" s="200">
        <v>9090</v>
      </c>
      <c r="K114" s="200">
        <v>8330</v>
      </c>
      <c r="L114" s="201">
        <f t="shared" si="1"/>
        <v>760</v>
      </c>
      <c r="M114" s="92"/>
    </row>
    <row r="115" spans="2:13" s="91" customFormat="1" ht="24.95" customHeight="1" x14ac:dyDescent="0.25">
      <c r="B115" s="304" t="s">
        <v>673</v>
      </c>
      <c r="C115" s="196">
        <v>44366</v>
      </c>
      <c r="D115" s="198">
        <v>0.5805555555555556</v>
      </c>
      <c r="E115" s="198">
        <v>0.59513888888888888</v>
      </c>
      <c r="F115" s="199" t="s">
        <v>674</v>
      </c>
      <c r="G115" s="199" t="s">
        <v>578</v>
      </c>
      <c r="H115" s="199" t="s">
        <v>579</v>
      </c>
      <c r="I115" s="199" t="s">
        <v>460</v>
      </c>
      <c r="J115" s="200">
        <v>4170</v>
      </c>
      <c r="K115" s="200">
        <v>3230</v>
      </c>
      <c r="L115" s="201">
        <f t="shared" si="1"/>
        <v>940</v>
      </c>
      <c r="M115" s="92"/>
    </row>
    <row r="116" spans="2:13" s="91" customFormat="1" ht="24.95" customHeight="1" x14ac:dyDescent="0.25">
      <c r="B116" s="304" t="s">
        <v>675</v>
      </c>
      <c r="C116" s="196">
        <v>44368</v>
      </c>
      <c r="D116" s="198">
        <v>0.40069444444444446</v>
      </c>
      <c r="E116" s="198">
        <v>0.41041666666666665</v>
      </c>
      <c r="F116" s="199" t="s">
        <v>611</v>
      </c>
      <c r="G116" s="199" t="s">
        <v>575</v>
      </c>
      <c r="H116" s="199" t="s">
        <v>409</v>
      </c>
      <c r="I116" s="199" t="s">
        <v>597</v>
      </c>
      <c r="J116" s="200">
        <v>5430</v>
      </c>
      <c r="K116" s="200">
        <v>4930</v>
      </c>
      <c r="L116" s="201">
        <f t="shared" si="1"/>
        <v>500</v>
      </c>
      <c r="M116" s="92"/>
    </row>
    <row r="117" spans="2:13" s="91" customFormat="1" ht="24.95" customHeight="1" x14ac:dyDescent="0.25">
      <c r="B117" s="304" t="s">
        <v>676</v>
      </c>
      <c r="C117" s="196">
        <v>44368</v>
      </c>
      <c r="D117" s="198">
        <v>0.4368055555555555</v>
      </c>
      <c r="E117" s="198">
        <v>0.4458333333333333</v>
      </c>
      <c r="F117" s="199" t="s">
        <v>611</v>
      </c>
      <c r="G117" s="199" t="s">
        <v>575</v>
      </c>
      <c r="H117" s="199" t="s">
        <v>409</v>
      </c>
      <c r="I117" s="199" t="s">
        <v>597</v>
      </c>
      <c r="J117" s="200">
        <v>5200</v>
      </c>
      <c r="K117" s="200">
        <v>4920</v>
      </c>
      <c r="L117" s="201">
        <f t="shared" si="1"/>
        <v>280</v>
      </c>
      <c r="M117" s="92"/>
    </row>
    <row r="118" spans="2:13" s="91" customFormat="1" ht="24.95" customHeight="1" x14ac:dyDescent="0.25">
      <c r="B118" s="304" t="s">
        <v>677</v>
      </c>
      <c r="C118" s="196">
        <v>44368</v>
      </c>
      <c r="D118" s="198">
        <v>0.45902777777777781</v>
      </c>
      <c r="E118" s="198">
        <v>0.47222222222222227</v>
      </c>
      <c r="F118" s="199" t="s">
        <v>609</v>
      </c>
      <c r="G118" s="199" t="s">
        <v>578</v>
      </c>
      <c r="H118" s="199" t="s">
        <v>579</v>
      </c>
      <c r="I118" s="199" t="s">
        <v>610</v>
      </c>
      <c r="J118" s="200">
        <v>1600</v>
      </c>
      <c r="K118" s="200">
        <v>1050</v>
      </c>
      <c r="L118" s="201">
        <f t="shared" si="1"/>
        <v>550</v>
      </c>
      <c r="M118" s="92"/>
    </row>
    <row r="119" spans="2:13" s="91" customFormat="1" ht="24.95" customHeight="1" x14ac:dyDescent="0.25">
      <c r="B119" s="304" t="s">
        <v>678</v>
      </c>
      <c r="C119" s="196">
        <v>44368</v>
      </c>
      <c r="D119" s="198">
        <v>0.57708333333333328</v>
      </c>
      <c r="E119" s="198">
        <v>0.58888888888888891</v>
      </c>
      <c r="F119" s="199" t="s">
        <v>584</v>
      </c>
      <c r="G119" s="199" t="s">
        <v>575</v>
      </c>
      <c r="H119" s="199" t="s">
        <v>579</v>
      </c>
      <c r="I119" s="199" t="s">
        <v>650</v>
      </c>
      <c r="J119" s="200">
        <v>8570</v>
      </c>
      <c r="K119" s="200">
        <v>7380</v>
      </c>
      <c r="L119" s="201">
        <f t="shared" si="1"/>
        <v>1190</v>
      </c>
      <c r="M119" s="92"/>
    </row>
    <row r="120" spans="2:13" s="91" customFormat="1" ht="24.95" customHeight="1" x14ac:dyDescent="0.25">
      <c r="B120" s="304" t="s">
        <v>679</v>
      </c>
      <c r="C120" s="196">
        <v>44368</v>
      </c>
      <c r="D120" s="198">
        <v>0.59166666666666667</v>
      </c>
      <c r="E120" s="198">
        <v>0.60902777777777783</v>
      </c>
      <c r="F120" s="199" t="s">
        <v>601</v>
      </c>
      <c r="G120" s="199" t="s">
        <v>578</v>
      </c>
      <c r="H120" s="199" t="s">
        <v>579</v>
      </c>
      <c r="I120" s="199" t="s">
        <v>580</v>
      </c>
      <c r="J120" s="200">
        <v>9170</v>
      </c>
      <c r="K120" s="200">
        <v>8180</v>
      </c>
      <c r="L120" s="201">
        <f t="shared" si="1"/>
        <v>990</v>
      </c>
      <c r="M120" s="92"/>
    </row>
    <row r="121" spans="2:13" s="91" customFormat="1" ht="24.95" customHeight="1" x14ac:dyDescent="0.25">
      <c r="B121" s="304" t="s">
        <v>680</v>
      </c>
      <c r="C121" s="196">
        <v>44368</v>
      </c>
      <c r="D121" s="198">
        <v>0.60555555555555551</v>
      </c>
      <c r="E121" s="198">
        <v>0.62222222222222223</v>
      </c>
      <c r="F121" s="199" t="s">
        <v>681</v>
      </c>
      <c r="G121" s="199" t="s">
        <v>578</v>
      </c>
      <c r="H121" s="199" t="s">
        <v>579</v>
      </c>
      <c r="I121" s="199" t="s">
        <v>682</v>
      </c>
      <c r="J121" s="200">
        <v>4510</v>
      </c>
      <c r="K121" s="200">
        <v>3860</v>
      </c>
      <c r="L121" s="201">
        <f t="shared" si="1"/>
        <v>650</v>
      </c>
      <c r="M121" s="92"/>
    </row>
    <row r="122" spans="2:13" s="91" customFormat="1" ht="24.95" customHeight="1" x14ac:dyDescent="0.25">
      <c r="B122" s="304" t="s">
        <v>683</v>
      </c>
      <c r="C122" s="196">
        <v>44368</v>
      </c>
      <c r="D122" s="198">
        <v>0.63055555555555554</v>
      </c>
      <c r="E122" s="198">
        <v>0.6381944444444444</v>
      </c>
      <c r="F122" s="199" t="s">
        <v>601</v>
      </c>
      <c r="G122" s="199" t="s">
        <v>575</v>
      </c>
      <c r="H122" s="199" t="s">
        <v>579</v>
      </c>
      <c r="I122" s="199" t="s">
        <v>580</v>
      </c>
      <c r="J122" s="200">
        <v>10990</v>
      </c>
      <c r="K122" s="200">
        <v>8650</v>
      </c>
      <c r="L122" s="201">
        <f t="shared" si="1"/>
        <v>2340</v>
      </c>
      <c r="M122" s="92"/>
    </row>
    <row r="123" spans="2:13" s="91" customFormat="1" ht="24.95" customHeight="1" x14ac:dyDescent="0.25">
      <c r="B123" s="304" t="s">
        <v>684</v>
      </c>
      <c r="C123" s="196">
        <v>44368</v>
      </c>
      <c r="D123" s="198">
        <v>0.70694444444444438</v>
      </c>
      <c r="E123" s="198">
        <v>0.72222222222222221</v>
      </c>
      <c r="F123" s="199" t="s">
        <v>598</v>
      </c>
      <c r="G123" s="199" t="s">
        <v>578</v>
      </c>
      <c r="H123" s="199" t="s">
        <v>579</v>
      </c>
      <c r="I123" s="199" t="s">
        <v>599</v>
      </c>
      <c r="J123" s="200">
        <v>9500</v>
      </c>
      <c r="K123" s="200">
        <v>8300</v>
      </c>
      <c r="L123" s="201">
        <f t="shared" si="1"/>
        <v>1200</v>
      </c>
      <c r="M123" s="92"/>
    </row>
    <row r="124" spans="2:13" s="91" customFormat="1" ht="24.95" customHeight="1" x14ac:dyDescent="0.25">
      <c r="B124" s="304" t="s">
        <v>685</v>
      </c>
      <c r="C124" s="196">
        <v>44369</v>
      </c>
      <c r="D124" s="198">
        <v>0.4145833333333333</v>
      </c>
      <c r="E124" s="198">
        <v>0.43055555555555558</v>
      </c>
      <c r="F124" s="199" t="s">
        <v>686</v>
      </c>
      <c r="G124" s="199" t="s">
        <v>578</v>
      </c>
      <c r="H124" s="199" t="s">
        <v>579</v>
      </c>
      <c r="I124" s="199" t="s">
        <v>687</v>
      </c>
      <c r="J124" s="200">
        <v>4560</v>
      </c>
      <c r="K124" s="200">
        <v>4180</v>
      </c>
      <c r="L124" s="201">
        <f t="shared" si="1"/>
        <v>380</v>
      </c>
      <c r="M124" s="92"/>
    </row>
    <row r="125" spans="2:13" s="91" customFormat="1" ht="24.95" customHeight="1" x14ac:dyDescent="0.25">
      <c r="B125" s="304" t="s">
        <v>688</v>
      </c>
      <c r="C125" s="196">
        <v>44369</v>
      </c>
      <c r="D125" s="198">
        <v>0.4548611111111111</v>
      </c>
      <c r="E125" s="198">
        <v>0.46736111111111112</v>
      </c>
      <c r="F125" s="199" t="s">
        <v>584</v>
      </c>
      <c r="G125" s="199" t="s">
        <v>575</v>
      </c>
      <c r="H125" s="199" t="s">
        <v>579</v>
      </c>
      <c r="I125" s="199" t="s">
        <v>460</v>
      </c>
      <c r="J125" s="200">
        <v>8100</v>
      </c>
      <c r="K125" s="200">
        <v>7500</v>
      </c>
      <c r="L125" s="201">
        <f t="shared" si="1"/>
        <v>600</v>
      </c>
      <c r="M125" s="92"/>
    </row>
    <row r="126" spans="2:13" s="91" customFormat="1" ht="24.95" customHeight="1" x14ac:dyDescent="0.25">
      <c r="B126" s="304" t="s">
        <v>689</v>
      </c>
      <c r="C126" s="196">
        <v>44369</v>
      </c>
      <c r="D126" s="198">
        <v>0.46597222222222223</v>
      </c>
      <c r="E126" s="198">
        <v>0.47847222222222219</v>
      </c>
      <c r="F126" s="199" t="s">
        <v>598</v>
      </c>
      <c r="G126" s="199" t="s">
        <v>578</v>
      </c>
      <c r="H126" s="199" t="s">
        <v>579</v>
      </c>
      <c r="I126" s="199" t="s">
        <v>599</v>
      </c>
      <c r="J126" s="200">
        <v>8960</v>
      </c>
      <c r="K126" s="200">
        <v>8300</v>
      </c>
      <c r="L126" s="201">
        <f t="shared" si="1"/>
        <v>660</v>
      </c>
      <c r="M126" s="92"/>
    </row>
    <row r="127" spans="2:13" s="91" customFormat="1" ht="24.95" customHeight="1" x14ac:dyDescent="0.25">
      <c r="B127" s="304" t="s">
        <v>690</v>
      </c>
      <c r="C127" s="196">
        <v>44369</v>
      </c>
      <c r="D127" s="198">
        <v>0.59027777777777779</v>
      </c>
      <c r="E127" s="198">
        <v>0.60138888888888886</v>
      </c>
      <c r="F127" s="199" t="s">
        <v>584</v>
      </c>
      <c r="G127" s="199" t="s">
        <v>575</v>
      </c>
      <c r="H127" s="199" t="s">
        <v>579</v>
      </c>
      <c r="I127" s="199" t="s">
        <v>650</v>
      </c>
      <c r="J127" s="200">
        <v>8070</v>
      </c>
      <c r="K127" s="200">
        <v>7470</v>
      </c>
      <c r="L127" s="201">
        <f t="shared" si="1"/>
        <v>600</v>
      </c>
      <c r="M127" s="92"/>
    </row>
    <row r="128" spans="2:13" s="91" customFormat="1" ht="24.95" customHeight="1" x14ac:dyDescent="0.25">
      <c r="B128" s="304" t="s">
        <v>691</v>
      </c>
      <c r="C128" s="196">
        <v>44369</v>
      </c>
      <c r="D128" s="198">
        <v>0.68402777777777779</v>
      </c>
      <c r="E128" s="198">
        <v>0.70000000000000007</v>
      </c>
      <c r="F128" s="199" t="s">
        <v>590</v>
      </c>
      <c r="G128" s="199" t="s">
        <v>578</v>
      </c>
      <c r="H128" s="199" t="s">
        <v>579</v>
      </c>
      <c r="I128" s="199" t="s">
        <v>448</v>
      </c>
      <c r="J128" s="200">
        <v>12810</v>
      </c>
      <c r="K128" s="200">
        <v>11130</v>
      </c>
      <c r="L128" s="201">
        <f t="shared" si="1"/>
        <v>1680</v>
      </c>
      <c r="M128" s="92"/>
    </row>
    <row r="129" spans="2:13" s="91" customFormat="1" ht="24.95" customHeight="1" x14ac:dyDescent="0.25">
      <c r="B129" s="304" t="s">
        <v>692</v>
      </c>
      <c r="C129" s="196">
        <v>44370</v>
      </c>
      <c r="D129" s="198">
        <v>0.36736111111111108</v>
      </c>
      <c r="E129" s="198">
        <v>0.37638888888888888</v>
      </c>
      <c r="F129" s="199" t="s">
        <v>611</v>
      </c>
      <c r="G129" s="199" t="s">
        <v>575</v>
      </c>
      <c r="H129" s="199" t="s">
        <v>409</v>
      </c>
      <c r="I129" s="199" t="s">
        <v>597</v>
      </c>
      <c r="J129" s="200">
        <v>5360</v>
      </c>
      <c r="K129" s="200">
        <v>4970</v>
      </c>
      <c r="L129" s="201">
        <f t="shared" si="1"/>
        <v>390</v>
      </c>
      <c r="M129" s="92"/>
    </row>
    <row r="130" spans="2:13" s="91" customFormat="1" ht="24.95" customHeight="1" x14ac:dyDescent="0.25">
      <c r="B130" s="304" t="s">
        <v>693</v>
      </c>
      <c r="C130" s="196">
        <v>44370</v>
      </c>
      <c r="D130" s="198">
        <v>0.41944444444444445</v>
      </c>
      <c r="E130" s="198">
        <v>0.43124999999999997</v>
      </c>
      <c r="F130" s="199" t="s">
        <v>611</v>
      </c>
      <c r="G130" s="199" t="s">
        <v>575</v>
      </c>
      <c r="H130" s="199" t="s">
        <v>409</v>
      </c>
      <c r="I130" s="199" t="s">
        <v>597</v>
      </c>
      <c r="J130" s="200">
        <v>5470</v>
      </c>
      <c r="K130" s="200">
        <v>4950</v>
      </c>
      <c r="L130" s="201">
        <f t="shared" si="1"/>
        <v>520</v>
      </c>
      <c r="M130" s="92"/>
    </row>
    <row r="131" spans="2:13" s="91" customFormat="1" ht="24.95" customHeight="1" x14ac:dyDescent="0.25">
      <c r="B131" s="304" t="s">
        <v>694</v>
      </c>
      <c r="C131" s="196">
        <v>44370</v>
      </c>
      <c r="D131" s="198">
        <v>0.42499999999999999</v>
      </c>
      <c r="E131" s="198">
        <v>0.43611111111111112</v>
      </c>
      <c r="F131" s="199" t="s">
        <v>598</v>
      </c>
      <c r="G131" s="199" t="s">
        <v>574</v>
      </c>
      <c r="H131" s="199" t="s">
        <v>579</v>
      </c>
      <c r="I131" s="199" t="s">
        <v>599</v>
      </c>
      <c r="J131" s="200">
        <v>11800</v>
      </c>
      <c r="K131" s="200">
        <v>8280</v>
      </c>
      <c r="L131" s="201">
        <f t="shared" si="1"/>
        <v>3520</v>
      </c>
      <c r="M131" s="92"/>
    </row>
    <row r="132" spans="2:13" s="91" customFormat="1" ht="24.95" customHeight="1" x14ac:dyDescent="0.25">
      <c r="B132" s="304" t="s">
        <v>695</v>
      </c>
      <c r="C132" s="196">
        <v>44370</v>
      </c>
      <c r="D132" s="198">
        <v>0.43055555555555558</v>
      </c>
      <c r="E132" s="198">
        <v>0.44236111111111115</v>
      </c>
      <c r="F132" s="199" t="s">
        <v>601</v>
      </c>
      <c r="G132" s="199" t="s">
        <v>578</v>
      </c>
      <c r="H132" s="199" t="s">
        <v>579</v>
      </c>
      <c r="I132" s="199" t="s">
        <v>580</v>
      </c>
      <c r="J132" s="200">
        <v>10650</v>
      </c>
      <c r="K132" s="200">
        <v>8130</v>
      </c>
      <c r="L132" s="201">
        <f t="shared" si="1"/>
        <v>2520</v>
      </c>
      <c r="M132" s="92"/>
    </row>
    <row r="133" spans="2:13" s="91" customFormat="1" ht="24.95" customHeight="1" x14ac:dyDescent="0.25">
      <c r="B133" s="304" t="s">
        <v>696</v>
      </c>
      <c r="C133" s="196">
        <v>44370</v>
      </c>
      <c r="D133" s="198">
        <v>0.59375</v>
      </c>
      <c r="E133" s="198">
        <v>0.60416666666666663</v>
      </c>
      <c r="F133" s="199" t="s">
        <v>609</v>
      </c>
      <c r="G133" s="199" t="s">
        <v>578</v>
      </c>
      <c r="H133" s="199" t="s">
        <v>579</v>
      </c>
      <c r="I133" s="199" t="s">
        <v>610</v>
      </c>
      <c r="J133" s="200">
        <v>1350</v>
      </c>
      <c r="K133" s="200">
        <v>1050</v>
      </c>
      <c r="L133" s="201">
        <f t="shared" si="1"/>
        <v>300</v>
      </c>
      <c r="M133" s="92"/>
    </row>
    <row r="134" spans="2:13" s="91" customFormat="1" ht="24.95" customHeight="1" x14ac:dyDescent="0.25">
      <c r="B134" s="304" t="s">
        <v>697</v>
      </c>
      <c r="C134" s="196">
        <v>44370</v>
      </c>
      <c r="D134" s="198">
        <v>0.60625000000000007</v>
      </c>
      <c r="E134" s="198">
        <v>0.61527777777777781</v>
      </c>
      <c r="F134" s="199" t="s">
        <v>604</v>
      </c>
      <c r="G134" s="199" t="s">
        <v>575</v>
      </c>
      <c r="H134" s="199" t="s">
        <v>579</v>
      </c>
      <c r="I134" s="199" t="s">
        <v>605</v>
      </c>
      <c r="J134" s="200">
        <v>5230</v>
      </c>
      <c r="K134" s="200">
        <v>4140</v>
      </c>
      <c r="L134" s="201">
        <f t="shared" si="1"/>
        <v>1090</v>
      </c>
      <c r="M134" s="92"/>
    </row>
    <row r="135" spans="2:13" s="91" customFormat="1" ht="24.95" customHeight="1" x14ac:dyDescent="0.25">
      <c r="B135" s="292">
        <v>1171</v>
      </c>
      <c r="C135" s="196">
        <v>44370</v>
      </c>
      <c r="D135" s="198">
        <v>0.63541666666666663</v>
      </c>
      <c r="E135" s="198">
        <v>0.65694444444444444</v>
      </c>
      <c r="F135" s="198" t="s">
        <v>582</v>
      </c>
      <c r="G135" s="199" t="s">
        <v>575</v>
      </c>
      <c r="H135" s="199" t="s">
        <v>579</v>
      </c>
      <c r="I135" s="199" t="s">
        <v>463</v>
      </c>
      <c r="J135" s="200">
        <v>5490</v>
      </c>
      <c r="K135" s="200">
        <v>4450</v>
      </c>
      <c r="L135" s="201">
        <f t="shared" si="1"/>
        <v>1040</v>
      </c>
      <c r="M135" s="92"/>
    </row>
    <row r="136" spans="2:13" s="91" customFormat="1" ht="24.95" customHeight="1" x14ac:dyDescent="0.25">
      <c r="B136" s="292">
        <v>1170</v>
      </c>
      <c r="C136" s="196">
        <v>44370</v>
      </c>
      <c r="D136" s="198">
        <v>0.63888888888888895</v>
      </c>
      <c r="E136" s="198">
        <v>0.65</v>
      </c>
      <c r="F136" s="198" t="s">
        <v>598</v>
      </c>
      <c r="G136" s="199" t="s">
        <v>578</v>
      </c>
      <c r="H136" s="199" t="s">
        <v>579</v>
      </c>
      <c r="I136" s="199" t="s">
        <v>599</v>
      </c>
      <c r="J136" s="200">
        <v>9250</v>
      </c>
      <c r="K136" s="200">
        <v>8270</v>
      </c>
      <c r="L136" s="201">
        <f t="shared" si="1"/>
        <v>980</v>
      </c>
      <c r="M136" s="92"/>
    </row>
    <row r="137" spans="2:13" s="91" customFormat="1" ht="24.95" customHeight="1" x14ac:dyDescent="0.25">
      <c r="B137" s="292">
        <v>1192</v>
      </c>
      <c r="C137" s="196">
        <v>44372</v>
      </c>
      <c r="D137" s="198">
        <v>0.34930555555555554</v>
      </c>
      <c r="E137" s="198">
        <v>0.36874999999999997</v>
      </c>
      <c r="F137" s="198" t="s">
        <v>601</v>
      </c>
      <c r="G137" s="199" t="s">
        <v>578</v>
      </c>
      <c r="H137" s="199" t="s">
        <v>579</v>
      </c>
      <c r="I137" s="199" t="s">
        <v>580</v>
      </c>
      <c r="J137" s="200">
        <v>9010</v>
      </c>
      <c r="K137" s="200">
        <v>8270</v>
      </c>
      <c r="L137" s="201">
        <f t="shared" si="1"/>
        <v>740</v>
      </c>
      <c r="M137" s="92"/>
    </row>
    <row r="138" spans="2:13" s="91" customFormat="1" ht="24.95" customHeight="1" x14ac:dyDescent="0.25">
      <c r="B138" s="261" t="s">
        <v>698</v>
      </c>
      <c r="C138" s="196">
        <v>44372</v>
      </c>
      <c r="D138" s="198">
        <v>0.38611111111111113</v>
      </c>
      <c r="E138" s="198">
        <v>0.39999999999999997</v>
      </c>
      <c r="F138" s="198" t="s">
        <v>600</v>
      </c>
      <c r="G138" s="199" t="s">
        <v>575</v>
      </c>
      <c r="H138" s="199" t="s">
        <v>579</v>
      </c>
      <c r="I138" s="199" t="s">
        <v>597</v>
      </c>
      <c r="J138" s="200">
        <v>2620</v>
      </c>
      <c r="K138" s="200">
        <v>2050</v>
      </c>
      <c r="L138" s="201">
        <f t="shared" si="1"/>
        <v>570</v>
      </c>
      <c r="M138" s="92"/>
    </row>
    <row r="139" spans="2:13" s="91" customFormat="1" ht="24.95" customHeight="1" x14ac:dyDescent="0.25">
      <c r="B139" s="261" t="s">
        <v>699</v>
      </c>
      <c r="C139" s="196">
        <v>44372</v>
      </c>
      <c r="D139" s="198">
        <v>0.46597222222222223</v>
      </c>
      <c r="E139" s="198">
        <v>0.48055555555555557</v>
      </c>
      <c r="F139" s="198" t="s">
        <v>600</v>
      </c>
      <c r="G139" s="199" t="s">
        <v>575</v>
      </c>
      <c r="H139" s="199" t="s">
        <v>579</v>
      </c>
      <c r="I139" s="199" t="s">
        <v>597</v>
      </c>
      <c r="J139" s="200">
        <v>2640</v>
      </c>
      <c r="K139" s="200">
        <v>1970</v>
      </c>
      <c r="L139" s="201">
        <f t="shared" si="1"/>
        <v>670</v>
      </c>
      <c r="M139" s="92"/>
    </row>
    <row r="140" spans="2:13" s="91" customFormat="1" ht="24.95" customHeight="1" x14ac:dyDescent="0.25">
      <c r="B140" s="261" t="s">
        <v>700</v>
      </c>
      <c r="C140" s="196">
        <v>44372</v>
      </c>
      <c r="D140" s="198">
        <v>0.4680555555555555</v>
      </c>
      <c r="E140" s="198">
        <v>0.47986111111111113</v>
      </c>
      <c r="F140" s="198" t="s">
        <v>609</v>
      </c>
      <c r="G140" s="199" t="s">
        <v>578</v>
      </c>
      <c r="H140" s="199" t="s">
        <v>579</v>
      </c>
      <c r="I140" s="199" t="s">
        <v>610</v>
      </c>
      <c r="J140" s="200">
        <v>1520</v>
      </c>
      <c r="K140" s="200">
        <v>1040</v>
      </c>
      <c r="L140" s="201">
        <f t="shared" si="1"/>
        <v>480</v>
      </c>
      <c r="M140" s="92"/>
    </row>
    <row r="141" spans="2:13" s="91" customFormat="1" ht="24.95" customHeight="1" x14ac:dyDescent="0.25">
      <c r="B141" s="261" t="s">
        <v>701</v>
      </c>
      <c r="C141" s="196">
        <v>44372</v>
      </c>
      <c r="D141" s="198">
        <v>0.60486111111111118</v>
      </c>
      <c r="E141" s="198">
        <v>0.61805555555555558</v>
      </c>
      <c r="F141" s="198" t="s">
        <v>611</v>
      </c>
      <c r="G141" s="199" t="s">
        <v>578</v>
      </c>
      <c r="H141" s="199" t="s">
        <v>409</v>
      </c>
      <c r="I141" s="199" t="s">
        <v>597</v>
      </c>
      <c r="J141" s="200">
        <v>5760</v>
      </c>
      <c r="K141" s="200">
        <v>4770</v>
      </c>
      <c r="L141" s="201">
        <f t="shared" si="1"/>
        <v>990</v>
      </c>
      <c r="M141" s="92"/>
    </row>
    <row r="142" spans="2:13" s="91" customFormat="1" ht="24.95" customHeight="1" x14ac:dyDescent="0.25">
      <c r="B142" s="261" t="s">
        <v>702</v>
      </c>
      <c r="C142" s="196">
        <v>44372</v>
      </c>
      <c r="D142" s="198">
        <v>0.69374999999999998</v>
      </c>
      <c r="E142" s="198">
        <v>0.7104166666666667</v>
      </c>
      <c r="F142" s="198" t="s">
        <v>598</v>
      </c>
      <c r="G142" s="199" t="s">
        <v>578</v>
      </c>
      <c r="H142" s="199" t="s">
        <v>579</v>
      </c>
      <c r="I142" s="199" t="s">
        <v>599</v>
      </c>
      <c r="J142" s="200">
        <v>11130</v>
      </c>
      <c r="K142" s="200">
        <v>8260</v>
      </c>
      <c r="L142" s="201">
        <f t="shared" si="1"/>
        <v>2870</v>
      </c>
      <c r="M142" s="92"/>
    </row>
    <row r="143" spans="2:13" s="91" customFormat="1" ht="24.95" customHeight="1" x14ac:dyDescent="0.25">
      <c r="B143" s="305" t="s">
        <v>703</v>
      </c>
      <c r="C143" s="196">
        <v>44372</v>
      </c>
      <c r="D143" s="198">
        <v>0.70208333333333339</v>
      </c>
      <c r="E143" s="295">
        <v>0.71944444444444444</v>
      </c>
      <c r="F143" s="295" t="s">
        <v>582</v>
      </c>
      <c r="G143" s="199" t="s">
        <v>575</v>
      </c>
      <c r="H143" s="199" t="s">
        <v>579</v>
      </c>
      <c r="I143" s="199" t="s">
        <v>463</v>
      </c>
      <c r="J143" s="297">
        <v>5400</v>
      </c>
      <c r="K143" s="297">
        <v>4540</v>
      </c>
      <c r="L143" s="201">
        <f t="shared" si="1"/>
        <v>860</v>
      </c>
      <c r="M143" s="92"/>
    </row>
    <row r="144" spans="2:13" s="91" customFormat="1" ht="24.95" customHeight="1" x14ac:dyDescent="0.25">
      <c r="B144" s="261" t="s">
        <v>704</v>
      </c>
      <c r="C144" s="196">
        <v>44377</v>
      </c>
      <c r="D144" s="198">
        <v>0.49722222222222223</v>
      </c>
      <c r="E144" s="198">
        <v>0.50208333333333333</v>
      </c>
      <c r="F144" s="198" t="s">
        <v>609</v>
      </c>
      <c r="G144" s="199" t="s">
        <v>578</v>
      </c>
      <c r="H144" s="199" t="s">
        <v>579</v>
      </c>
      <c r="I144" s="199" t="s">
        <v>610</v>
      </c>
      <c r="J144" s="200">
        <v>1527</v>
      </c>
      <c r="K144" s="200">
        <v>1100</v>
      </c>
      <c r="L144" s="187">
        <f t="shared" ref="L144:L323" si="2">J144-K144</f>
        <v>427</v>
      </c>
      <c r="M144" s="92"/>
    </row>
    <row r="145" spans="2:13" s="91" customFormat="1" ht="24.95" customHeight="1" x14ac:dyDescent="0.25">
      <c r="B145" s="261" t="s">
        <v>705</v>
      </c>
      <c r="C145" s="196">
        <v>44377</v>
      </c>
      <c r="D145" s="198">
        <v>0.58333333333333337</v>
      </c>
      <c r="E145" s="198">
        <v>0.61458333333333337</v>
      </c>
      <c r="F145" s="198" t="s">
        <v>611</v>
      </c>
      <c r="G145" s="199" t="s">
        <v>575</v>
      </c>
      <c r="H145" s="199" t="s">
        <v>409</v>
      </c>
      <c r="I145" s="199" t="s">
        <v>597</v>
      </c>
      <c r="J145" s="200">
        <v>5675</v>
      </c>
      <c r="K145" s="200">
        <v>5050</v>
      </c>
      <c r="L145" s="99">
        <f t="shared" ref="L145" si="3">J145-K145</f>
        <v>625</v>
      </c>
      <c r="M145" s="92"/>
    </row>
    <row r="146" spans="2:13" s="91" customFormat="1" ht="24.95" customHeight="1" x14ac:dyDescent="0.25">
      <c r="B146" s="279">
        <v>1157</v>
      </c>
      <c r="C146" s="283">
        <v>44370</v>
      </c>
      <c r="D146" s="282">
        <v>0.42777777777777781</v>
      </c>
      <c r="E146" s="282">
        <v>0.43402777777777773</v>
      </c>
      <c r="F146" s="282" t="s">
        <v>572</v>
      </c>
      <c r="G146" s="199" t="s">
        <v>708</v>
      </c>
      <c r="H146" s="284" t="s">
        <v>707</v>
      </c>
      <c r="I146" s="284" t="s">
        <v>573</v>
      </c>
      <c r="J146" s="285">
        <v>10940</v>
      </c>
      <c r="K146" s="285">
        <v>7620</v>
      </c>
      <c r="L146" s="201">
        <f>J146-K146</f>
        <v>3320</v>
      </c>
      <c r="M146" s="92"/>
    </row>
    <row r="147" spans="2:13" s="91" customFormat="1" ht="24.95" customHeight="1" x14ac:dyDescent="0.25">
      <c r="B147" s="279">
        <v>1161</v>
      </c>
      <c r="C147" s="283">
        <v>44370</v>
      </c>
      <c r="D147" s="282">
        <v>0.48472222222222222</v>
      </c>
      <c r="E147" s="282">
        <v>0.49027777777777781</v>
      </c>
      <c r="F147" s="282" t="s">
        <v>572</v>
      </c>
      <c r="G147" s="199" t="s">
        <v>708</v>
      </c>
      <c r="H147" s="284" t="s">
        <v>707</v>
      </c>
      <c r="I147" s="284" t="s">
        <v>573</v>
      </c>
      <c r="J147" s="285">
        <v>14950</v>
      </c>
      <c r="K147" s="285">
        <v>7700</v>
      </c>
      <c r="L147" s="201">
        <f t="shared" ref="L147:L150" si="4">J147-K147</f>
        <v>7250</v>
      </c>
      <c r="M147" s="92"/>
    </row>
    <row r="148" spans="2:13" s="91" customFormat="1" ht="24.95" customHeight="1" x14ac:dyDescent="0.25">
      <c r="B148" s="279">
        <v>1167</v>
      </c>
      <c r="C148" s="283">
        <v>44370</v>
      </c>
      <c r="D148" s="282">
        <v>0.59097222222222223</v>
      </c>
      <c r="E148" s="282">
        <v>0.59652777777777777</v>
      </c>
      <c r="F148" s="282" t="s">
        <v>572</v>
      </c>
      <c r="G148" s="199" t="s">
        <v>708</v>
      </c>
      <c r="H148" s="284" t="s">
        <v>707</v>
      </c>
      <c r="I148" s="284" t="s">
        <v>573</v>
      </c>
      <c r="J148" s="285">
        <v>7960</v>
      </c>
      <c r="K148" s="285">
        <v>7600</v>
      </c>
      <c r="L148" s="201">
        <f t="shared" si="4"/>
        <v>360</v>
      </c>
      <c r="M148" s="92"/>
    </row>
    <row r="149" spans="2:13" s="91" customFormat="1" ht="24.95" customHeight="1" x14ac:dyDescent="0.25">
      <c r="B149" s="279">
        <v>1172</v>
      </c>
      <c r="C149" s="283">
        <v>44370</v>
      </c>
      <c r="D149" s="282">
        <v>0.6958333333333333</v>
      </c>
      <c r="E149" s="282">
        <v>0.70208333333333339</v>
      </c>
      <c r="F149" s="282" t="s">
        <v>572</v>
      </c>
      <c r="G149" s="199" t="s">
        <v>708</v>
      </c>
      <c r="H149" s="284" t="s">
        <v>707</v>
      </c>
      <c r="I149" s="284" t="s">
        <v>573</v>
      </c>
      <c r="J149" s="285">
        <v>15860</v>
      </c>
      <c r="K149" s="285">
        <v>7610</v>
      </c>
      <c r="L149" s="201">
        <f t="shared" si="4"/>
        <v>8250</v>
      </c>
      <c r="M149" s="92"/>
    </row>
    <row r="150" spans="2:13" s="91" customFormat="1" ht="24.95" customHeight="1" x14ac:dyDescent="0.25">
      <c r="B150" s="292">
        <v>6304</v>
      </c>
      <c r="C150" s="196">
        <v>44377</v>
      </c>
      <c r="D150" s="198">
        <v>0.42569444444444443</v>
      </c>
      <c r="E150" s="198">
        <v>0.43194444444444446</v>
      </c>
      <c r="F150" s="198" t="s">
        <v>572</v>
      </c>
      <c r="G150" s="199" t="s">
        <v>708</v>
      </c>
      <c r="H150" s="284" t="s">
        <v>707</v>
      </c>
      <c r="I150" s="199" t="s">
        <v>573</v>
      </c>
      <c r="J150" s="200">
        <v>12395</v>
      </c>
      <c r="K150" s="200">
        <v>7600</v>
      </c>
      <c r="L150" s="201">
        <f t="shared" si="4"/>
        <v>4795</v>
      </c>
      <c r="M150" s="92"/>
    </row>
    <row r="151" spans="2:13" s="91" customFormat="1" ht="24.95" customHeight="1" x14ac:dyDescent="0.25">
      <c r="B151" s="292">
        <v>6307</v>
      </c>
      <c r="C151" s="196">
        <v>44377</v>
      </c>
      <c r="D151" s="198">
        <v>0.48749999999999999</v>
      </c>
      <c r="E151" s="198">
        <v>0.49305555555555558</v>
      </c>
      <c r="F151" s="198" t="s">
        <v>572</v>
      </c>
      <c r="G151" s="199" t="s">
        <v>708</v>
      </c>
      <c r="H151" s="284" t="s">
        <v>707</v>
      </c>
      <c r="I151" s="199" t="s">
        <v>573</v>
      </c>
      <c r="J151" s="200">
        <v>12395</v>
      </c>
      <c r="K151" s="200">
        <v>7600</v>
      </c>
      <c r="L151" s="187">
        <f>J151-K151</f>
        <v>4795</v>
      </c>
      <c r="M151" s="92"/>
    </row>
    <row r="152" spans="2:13" s="91" customFormat="1" ht="24.95" customHeight="1" x14ac:dyDescent="0.25">
      <c r="B152" s="259" t="s">
        <v>443</v>
      </c>
      <c r="C152" s="196">
        <v>44348</v>
      </c>
      <c r="D152" s="260">
        <v>4.2361111111111106E-2</v>
      </c>
      <c r="E152" s="260">
        <v>5.4166666666666669E-2</v>
      </c>
      <c r="F152" s="260" t="s">
        <v>444</v>
      </c>
      <c r="G152" s="284" t="s">
        <v>706</v>
      </c>
      <c r="H152" s="284" t="s">
        <v>707</v>
      </c>
      <c r="I152" s="260" t="s">
        <v>445</v>
      </c>
      <c r="J152" s="197">
        <v>19330</v>
      </c>
      <c r="K152" s="197">
        <v>10850</v>
      </c>
      <c r="L152" s="99">
        <f t="shared" si="2"/>
        <v>8480</v>
      </c>
      <c r="M152" s="92"/>
    </row>
    <row r="153" spans="2:13" s="91" customFormat="1" ht="24.95" customHeight="1" x14ac:dyDescent="0.25">
      <c r="B153" s="259" t="s">
        <v>446</v>
      </c>
      <c r="C153" s="196">
        <v>44348</v>
      </c>
      <c r="D153" s="260">
        <v>5.347222222222222E-2</v>
      </c>
      <c r="E153" s="260">
        <v>6.25E-2</v>
      </c>
      <c r="F153" s="260" t="s">
        <v>447</v>
      </c>
      <c r="G153" s="284" t="s">
        <v>706</v>
      </c>
      <c r="H153" s="284" t="s">
        <v>707</v>
      </c>
      <c r="I153" s="260" t="s">
        <v>448</v>
      </c>
      <c r="J153" s="197">
        <v>15960</v>
      </c>
      <c r="K153" s="197">
        <v>11240</v>
      </c>
      <c r="L153" s="99">
        <f t="shared" si="2"/>
        <v>4720</v>
      </c>
      <c r="M153" s="92"/>
    </row>
    <row r="154" spans="2:13" s="91" customFormat="1" ht="24.95" customHeight="1" x14ac:dyDescent="0.25">
      <c r="B154" s="259" t="s">
        <v>449</v>
      </c>
      <c r="C154" s="196">
        <v>44348</v>
      </c>
      <c r="D154" s="260">
        <v>5.7638888888888885E-2</v>
      </c>
      <c r="E154" s="260">
        <v>6.8749999999999992E-2</v>
      </c>
      <c r="F154" s="260" t="s">
        <v>450</v>
      </c>
      <c r="G154" s="284" t="s">
        <v>706</v>
      </c>
      <c r="H154" s="284" t="s">
        <v>707</v>
      </c>
      <c r="I154" s="260" t="s">
        <v>451</v>
      </c>
      <c r="J154" s="197">
        <v>18780</v>
      </c>
      <c r="K154" s="197">
        <v>10880</v>
      </c>
      <c r="L154" s="99">
        <f t="shared" si="2"/>
        <v>7900</v>
      </c>
      <c r="M154" s="92"/>
    </row>
    <row r="155" spans="2:13" s="91" customFormat="1" ht="24.95" customHeight="1" x14ac:dyDescent="0.25">
      <c r="B155" s="259" t="s">
        <v>452</v>
      </c>
      <c r="C155" s="196">
        <v>44348</v>
      </c>
      <c r="D155" s="260">
        <v>0.89374999999999993</v>
      </c>
      <c r="E155" s="260">
        <v>0.32569444444444445</v>
      </c>
      <c r="F155" s="260" t="s">
        <v>453</v>
      </c>
      <c r="G155" s="284" t="s">
        <v>706</v>
      </c>
      <c r="H155" s="284" t="s">
        <v>707</v>
      </c>
      <c r="I155" s="260" t="s">
        <v>451</v>
      </c>
      <c r="J155" s="197">
        <v>19720</v>
      </c>
      <c r="K155" s="197">
        <v>10960</v>
      </c>
      <c r="L155" s="99">
        <f t="shared" si="2"/>
        <v>8760</v>
      </c>
      <c r="M155" s="92"/>
    </row>
    <row r="156" spans="2:13" s="91" customFormat="1" ht="24.95" customHeight="1" x14ac:dyDescent="0.25">
      <c r="B156" s="259" t="s">
        <v>454</v>
      </c>
      <c r="C156" s="196">
        <v>44348</v>
      </c>
      <c r="D156" s="260">
        <v>0.40763888888888888</v>
      </c>
      <c r="E156" s="260">
        <v>0.41319444444444442</v>
      </c>
      <c r="F156" s="260" t="s">
        <v>455</v>
      </c>
      <c r="G156" s="284" t="s">
        <v>706</v>
      </c>
      <c r="H156" s="284" t="s">
        <v>707</v>
      </c>
      <c r="I156" s="260" t="s">
        <v>456</v>
      </c>
      <c r="J156" s="197">
        <v>9030</v>
      </c>
      <c r="K156" s="197">
        <v>7420</v>
      </c>
      <c r="L156" s="99">
        <f t="shared" si="2"/>
        <v>1610</v>
      </c>
      <c r="M156" s="92"/>
    </row>
    <row r="157" spans="2:13" s="91" customFormat="1" ht="24.95" customHeight="1" x14ac:dyDescent="0.25">
      <c r="B157" s="259" t="s">
        <v>457</v>
      </c>
      <c r="C157" s="196">
        <v>44348</v>
      </c>
      <c r="D157" s="260">
        <v>0.46597222222222223</v>
      </c>
      <c r="E157" s="260">
        <v>0.48194444444444445</v>
      </c>
      <c r="F157" s="260" t="s">
        <v>447</v>
      </c>
      <c r="G157" s="284" t="s">
        <v>706</v>
      </c>
      <c r="H157" s="284" t="s">
        <v>707</v>
      </c>
      <c r="I157" s="260" t="s">
        <v>458</v>
      </c>
      <c r="J157" s="197">
        <v>20780</v>
      </c>
      <c r="K157" s="197">
        <v>10680</v>
      </c>
      <c r="L157" s="99">
        <f t="shared" si="2"/>
        <v>10100</v>
      </c>
      <c r="M157" s="92"/>
    </row>
    <row r="158" spans="2:13" s="91" customFormat="1" ht="24.95" customHeight="1" x14ac:dyDescent="0.25">
      <c r="B158" s="259" t="s">
        <v>459</v>
      </c>
      <c r="C158" s="196">
        <v>44348</v>
      </c>
      <c r="D158" s="260">
        <v>0.47916666666666669</v>
      </c>
      <c r="E158" s="260">
        <v>0.48680555555555555</v>
      </c>
      <c r="F158" s="260" t="s">
        <v>444</v>
      </c>
      <c r="G158" s="284" t="s">
        <v>706</v>
      </c>
      <c r="H158" s="284" t="s">
        <v>707</v>
      </c>
      <c r="I158" s="260" t="s">
        <v>460</v>
      </c>
      <c r="J158" s="197">
        <v>19680</v>
      </c>
      <c r="K158" s="197">
        <v>10780</v>
      </c>
      <c r="L158" s="99">
        <f t="shared" si="2"/>
        <v>8900</v>
      </c>
      <c r="M158" s="92"/>
    </row>
    <row r="159" spans="2:13" s="91" customFormat="1" ht="24.95" customHeight="1" x14ac:dyDescent="0.25">
      <c r="B159" s="259" t="s">
        <v>461</v>
      </c>
      <c r="C159" s="196">
        <v>44348</v>
      </c>
      <c r="D159" s="260">
        <v>0.52708333333333335</v>
      </c>
      <c r="E159" s="260">
        <v>0.53263888888888888</v>
      </c>
      <c r="F159" s="260" t="s">
        <v>455</v>
      </c>
      <c r="G159" s="284" t="s">
        <v>706</v>
      </c>
      <c r="H159" s="284" t="s">
        <v>707</v>
      </c>
      <c r="I159" s="260" t="s">
        <v>456</v>
      </c>
      <c r="J159" s="197">
        <v>9300</v>
      </c>
      <c r="K159" s="197">
        <v>7390</v>
      </c>
      <c r="L159" s="99">
        <f t="shared" si="2"/>
        <v>1910</v>
      </c>
      <c r="M159" s="92"/>
    </row>
    <row r="160" spans="2:13" s="91" customFormat="1" ht="24.95" customHeight="1" x14ac:dyDescent="0.25">
      <c r="B160" s="259" t="s">
        <v>462</v>
      </c>
      <c r="C160" s="196">
        <v>44348</v>
      </c>
      <c r="D160" s="260">
        <v>0.53125</v>
      </c>
      <c r="E160" s="260">
        <v>0.5395833333333333</v>
      </c>
      <c r="F160" s="260" t="s">
        <v>453</v>
      </c>
      <c r="G160" s="284" t="s">
        <v>706</v>
      </c>
      <c r="H160" s="284" t="s">
        <v>707</v>
      </c>
      <c r="I160" s="260" t="s">
        <v>463</v>
      </c>
      <c r="J160" s="197">
        <v>19220</v>
      </c>
      <c r="K160" s="197">
        <v>10670</v>
      </c>
      <c r="L160" s="99">
        <f t="shared" si="2"/>
        <v>8550</v>
      </c>
      <c r="M160" s="92"/>
    </row>
    <row r="161" spans="2:13" s="91" customFormat="1" ht="24.95" customHeight="1" x14ac:dyDescent="0.25">
      <c r="B161" s="259" t="s">
        <v>464</v>
      </c>
      <c r="C161" s="196">
        <v>44348</v>
      </c>
      <c r="D161" s="260">
        <v>0.57013888888888886</v>
      </c>
      <c r="E161" s="260">
        <v>0.5854166666666667</v>
      </c>
      <c r="F161" s="260" t="s">
        <v>450</v>
      </c>
      <c r="G161" s="284" t="s">
        <v>706</v>
      </c>
      <c r="H161" s="284" t="s">
        <v>707</v>
      </c>
      <c r="I161" s="260" t="s">
        <v>465</v>
      </c>
      <c r="J161" s="197">
        <v>19670</v>
      </c>
      <c r="K161" s="197">
        <v>10560</v>
      </c>
      <c r="L161" s="99">
        <f t="shared" si="2"/>
        <v>9110</v>
      </c>
      <c r="M161" s="92"/>
    </row>
    <row r="162" spans="2:13" s="91" customFormat="1" ht="24.95" customHeight="1" x14ac:dyDescent="0.25">
      <c r="B162" s="259" t="s">
        <v>466</v>
      </c>
      <c r="C162" s="196">
        <v>44348</v>
      </c>
      <c r="D162" s="260">
        <v>0.63124999999999998</v>
      </c>
      <c r="E162" s="260">
        <v>0.63958333333333328</v>
      </c>
      <c r="F162" s="260" t="s">
        <v>453</v>
      </c>
      <c r="G162" s="284" t="s">
        <v>706</v>
      </c>
      <c r="H162" s="284" t="s">
        <v>707</v>
      </c>
      <c r="I162" s="260" t="s">
        <v>463</v>
      </c>
      <c r="J162" s="197">
        <v>14580</v>
      </c>
      <c r="K162" s="197">
        <v>10690</v>
      </c>
      <c r="L162" s="99">
        <f t="shared" si="2"/>
        <v>3890</v>
      </c>
      <c r="M162" s="92"/>
    </row>
    <row r="163" spans="2:13" s="91" customFormat="1" ht="24.95" customHeight="1" x14ac:dyDescent="0.25">
      <c r="B163" s="259" t="s">
        <v>467</v>
      </c>
      <c r="C163" s="196">
        <v>44348</v>
      </c>
      <c r="D163" s="260">
        <v>0.63750000000000007</v>
      </c>
      <c r="E163" s="260">
        <v>0.64513888888888882</v>
      </c>
      <c r="F163" s="260" t="s">
        <v>447</v>
      </c>
      <c r="G163" s="284" t="s">
        <v>706</v>
      </c>
      <c r="H163" s="284" t="s">
        <v>707</v>
      </c>
      <c r="I163" s="260" t="s">
        <v>458</v>
      </c>
      <c r="J163" s="197">
        <v>15880</v>
      </c>
      <c r="K163" s="197">
        <v>10660</v>
      </c>
      <c r="L163" s="99">
        <f t="shared" si="2"/>
        <v>5220</v>
      </c>
      <c r="M163" s="92"/>
    </row>
    <row r="164" spans="2:13" s="91" customFormat="1" ht="24.95" customHeight="1" x14ac:dyDescent="0.25">
      <c r="B164" s="259" t="s">
        <v>468</v>
      </c>
      <c r="C164" s="196">
        <v>44348</v>
      </c>
      <c r="D164" s="260">
        <v>0.71180555555555547</v>
      </c>
      <c r="E164" s="260">
        <v>0.72291666666666676</v>
      </c>
      <c r="F164" s="260" t="s">
        <v>444</v>
      </c>
      <c r="G164" s="284" t="s">
        <v>706</v>
      </c>
      <c r="H164" s="284" t="s">
        <v>707</v>
      </c>
      <c r="I164" s="260" t="s">
        <v>460</v>
      </c>
      <c r="J164" s="197">
        <v>17780</v>
      </c>
      <c r="K164" s="197">
        <v>10720</v>
      </c>
      <c r="L164" s="99">
        <f t="shared" si="2"/>
        <v>7060</v>
      </c>
      <c r="M164" s="92"/>
    </row>
    <row r="165" spans="2:13" s="91" customFormat="1" ht="24.95" customHeight="1" x14ac:dyDescent="0.25">
      <c r="B165" s="259" t="s">
        <v>469</v>
      </c>
      <c r="C165" s="196">
        <v>44348</v>
      </c>
      <c r="D165" s="260">
        <v>0.88263888888888886</v>
      </c>
      <c r="E165" s="260">
        <v>0.89097222222222217</v>
      </c>
      <c r="F165" s="260" t="s">
        <v>450</v>
      </c>
      <c r="G165" s="284" t="s">
        <v>706</v>
      </c>
      <c r="H165" s="284" t="s">
        <v>707</v>
      </c>
      <c r="I165" s="260" t="s">
        <v>445</v>
      </c>
      <c r="J165" s="197">
        <v>20090</v>
      </c>
      <c r="K165" s="197">
        <v>10620</v>
      </c>
      <c r="L165" s="99">
        <f t="shared" si="2"/>
        <v>9470</v>
      </c>
      <c r="M165" s="92"/>
    </row>
    <row r="166" spans="2:13" s="91" customFormat="1" ht="24.95" customHeight="1" x14ac:dyDescent="0.25">
      <c r="B166" s="259" t="s">
        <v>470</v>
      </c>
      <c r="C166" s="196">
        <v>44348</v>
      </c>
      <c r="D166" s="260">
        <v>0.8930555555555556</v>
      </c>
      <c r="E166" s="260">
        <v>0.90138888888888891</v>
      </c>
      <c r="F166" s="260" t="s">
        <v>444</v>
      </c>
      <c r="G166" s="284" t="s">
        <v>706</v>
      </c>
      <c r="H166" s="284" t="s">
        <v>707</v>
      </c>
      <c r="I166" s="260" t="s">
        <v>471</v>
      </c>
      <c r="J166" s="197">
        <v>19190</v>
      </c>
      <c r="K166" s="197">
        <v>10950</v>
      </c>
      <c r="L166" s="99">
        <f t="shared" si="2"/>
        <v>8240</v>
      </c>
      <c r="M166" s="92"/>
    </row>
    <row r="167" spans="2:13" s="91" customFormat="1" ht="24.95" customHeight="1" x14ac:dyDescent="0.25">
      <c r="B167" s="259" t="s">
        <v>472</v>
      </c>
      <c r="C167" s="196">
        <v>44348</v>
      </c>
      <c r="D167" s="260">
        <v>0.9590277777777777</v>
      </c>
      <c r="E167" s="260">
        <v>0.96944444444444444</v>
      </c>
      <c r="F167" s="260" t="s">
        <v>447</v>
      </c>
      <c r="G167" s="284" t="s">
        <v>706</v>
      </c>
      <c r="H167" s="284" t="s">
        <v>707</v>
      </c>
      <c r="I167" s="260" t="s">
        <v>448</v>
      </c>
      <c r="J167" s="197">
        <v>20260</v>
      </c>
      <c r="K167" s="197">
        <v>10850</v>
      </c>
      <c r="L167" s="99">
        <f t="shared" si="2"/>
        <v>9410</v>
      </c>
      <c r="M167" s="92"/>
    </row>
    <row r="168" spans="2:13" s="91" customFormat="1" ht="24.95" customHeight="1" x14ac:dyDescent="0.25">
      <c r="B168" s="292">
        <v>781</v>
      </c>
      <c r="C168" s="196">
        <v>44348</v>
      </c>
      <c r="D168" s="198">
        <v>0.96111111111111114</v>
      </c>
      <c r="E168" s="198">
        <v>0.96805555555555556</v>
      </c>
      <c r="F168" s="198" t="s">
        <v>450</v>
      </c>
      <c r="G168" s="284" t="s">
        <v>706</v>
      </c>
      <c r="H168" s="284" t="s">
        <v>707</v>
      </c>
      <c r="I168" s="199" t="s">
        <v>445</v>
      </c>
      <c r="J168" s="200">
        <v>13680</v>
      </c>
      <c r="K168" s="200">
        <v>10880</v>
      </c>
      <c r="L168" s="99">
        <f t="shared" si="2"/>
        <v>2800</v>
      </c>
      <c r="M168" s="92"/>
    </row>
    <row r="169" spans="2:13" s="91" customFormat="1" ht="24.95" customHeight="1" x14ac:dyDescent="0.25">
      <c r="B169" s="292">
        <v>783</v>
      </c>
      <c r="C169" s="196">
        <v>44349</v>
      </c>
      <c r="D169" s="198">
        <v>5.9722222222222225E-2</v>
      </c>
      <c r="E169" s="198">
        <v>6.805555555555555E-2</v>
      </c>
      <c r="F169" s="198" t="s">
        <v>444</v>
      </c>
      <c r="G169" s="284" t="s">
        <v>706</v>
      </c>
      <c r="H169" s="284" t="s">
        <v>707</v>
      </c>
      <c r="I169" s="199" t="s">
        <v>471</v>
      </c>
      <c r="J169" s="200">
        <v>18290</v>
      </c>
      <c r="K169" s="200">
        <v>10720</v>
      </c>
      <c r="L169" s="99">
        <f t="shared" si="2"/>
        <v>7570</v>
      </c>
      <c r="M169" s="92"/>
    </row>
    <row r="170" spans="2:13" s="91" customFormat="1" ht="24.95" customHeight="1" x14ac:dyDescent="0.25">
      <c r="B170" s="293">
        <v>786</v>
      </c>
      <c r="C170" s="196">
        <v>44349</v>
      </c>
      <c r="D170" s="198">
        <v>0.45763888888888887</v>
      </c>
      <c r="E170" s="198">
        <v>0.46458333333333335</v>
      </c>
      <c r="F170" s="199" t="s">
        <v>447</v>
      </c>
      <c r="G170" s="284" t="s">
        <v>706</v>
      </c>
      <c r="H170" s="284" t="s">
        <v>707</v>
      </c>
      <c r="I170" s="199" t="s">
        <v>458</v>
      </c>
      <c r="J170" s="200">
        <v>19150</v>
      </c>
      <c r="K170" s="200">
        <v>10750</v>
      </c>
      <c r="L170" s="99">
        <f t="shared" si="2"/>
        <v>8400</v>
      </c>
      <c r="M170" s="92"/>
    </row>
    <row r="171" spans="2:13" s="91" customFormat="1" ht="24.95" customHeight="1" x14ac:dyDescent="0.25">
      <c r="B171" s="292">
        <v>787</v>
      </c>
      <c r="C171" s="196">
        <v>44349</v>
      </c>
      <c r="D171" s="198">
        <v>0.47222222222222227</v>
      </c>
      <c r="E171" s="198">
        <v>0.47986111111111113</v>
      </c>
      <c r="F171" s="198" t="s">
        <v>455</v>
      </c>
      <c r="G171" s="284" t="s">
        <v>706</v>
      </c>
      <c r="H171" s="284" t="s">
        <v>707</v>
      </c>
      <c r="I171" s="199" t="s">
        <v>460</v>
      </c>
      <c r="J171" s="200">
        <v>10610</v>
      </c>
      <c r="K171" s="200">
        <v>7420</v>
      </c>
      <c r="L171" s="99">
        <f t="shared" si="2"/>
        <v>3190</v>
      </c>
      <c r="M171" s="92"/>
    </row>
    <row r="172" spans="2:13" s="91" customFormat="1" ht="24.95" customHeight="1" x14ac:dyDescent="0.25">
      <c r="B172" s="292">
        <v>788</v>
      </c>
      <c r="C172" s="196">
        <v>44349</v>
      </c>
      <c r="D172" s="198">
        <v>0.50138888888888888</v>
      </c>
      <c r="E172" s="198">
        <v>0.5083333333333333</v>
      </c>
      <c r="F172" s="198" t="s">
        <v>444</v>
      </c>
      <c r="G172" s="284" t="s">
        <v>706</v>
      </c>
      <c r="H172" s="284" t="s">
        <v>707</v>
      </c>
      <c r="I172" s="199" t="s">
        <v>473</v>
      </c>
      <c r="J172" s="200">
        <v>18000</v>
      </c>
      <c r="K172" s="200">
        <v>10740</v>
      </c>
      <c r="L172" s="99">
        <f t="shared" si="2"/>
        <v>7260</v>
      </c>
      <c r="M172" s="92"/>
    </row>
    <row r="173" spans="2:13" s="91" customFormat="1" ht="24.95" customHeight="1" x14ac:dyDescent="0.25">
      <c r="B173" s="292">
        <v>790</v>
      </c>
      <c r="C173" s="196">
        <v>44349</v>
      </c>
      <c r="D173" s="198">
        <v>0.5131944444444444</v>
      </c>
      <c r="E173" s="198">
        <v>0.51666666666666672</v>
      </c>
      <c r="F173" s="198" t="s">
        <v>455</v>
      </c>
      <c r="G173" s="284" t="s">
        <v>706</v>
      </c>
      <c r="H173" s="284" t="s">
        <v>707</v>
      </c>
      <c r="I173" s="199" t="s">
        <v>460</v>
      </c>
      <c r="J173" s="200">
        <v>8390</v>
      </c>
      <c r="K173" s="200">
        <v>7430</v>
      </c>
      <c r="L173" s="99">
        <f t="shared" si="2"/>
        <v>960</v>
      </c>
      <c r="M173" s="92"/>
    </row>
    <row r="174" spans="2:13" s="91" customFormat="1" ht="24.95" customHeight="1" x14ac:dyDescent="0.25">
      <c r="B174" s="292">
        <v>792</v>
      </c>
      <c r="C174" s="196">
        <v>44349</v>
      </c>
      <c r="D174" s="198">
        <v>0.54513888888888895</v>
      </c>
      <c r="E174" s="198">
        <v>0.55138888888888882</v>
      </c>
      <c r="F174" s="198" t="s">
        <v>444</v>
      </c>
      <c r="G174" s="284" t="s">
        <v>706</v>
      </c>
      <c r="H174" s="284" t="s">
        <v>707</v>
      </c>
      <c r="I174" s="199" t="s">
        <v>474</v>
      </c>
      <c r="J174" s="200">
        <v>18630</v>
      </c>
      <c r="K174" s="200">
        <v>10750</v>
      </c>
      <c r="L174" s="99">
        <f t="shared" si="2"/>
        <v>7880</v>
      </c>
      <c r="M174" s="92"/>
    </row>
    <row r="175" spans="2:13" s="91" customFormat="1" ht="24.95" customHeight="1" x14ac:dyDescent="0.25">
      <c r="B175" s="292">
        <v>793</v>
      </c>
      <c r="C175" s="196">
        <v>44349</v>
      </c>
      <c r="D175" s="198">
        <v>0.56527777777777777</v>
      </c>
      <c r="E175" s="198">
        <v>0.57361111111111118</v>
      </c>
      <c r="F175" s="198" t="s">
        <v>450</v>
      </c>
      <c r="G175" s="284" t="s">
        <v>706</v>
      </c>
      <c r="H175" s="284" t="s">
        <v>707</v>
      </c>
      <c r="I175" s="199" t="s">
        <v>465</v>
      </c>
      <c r="J175" s="200">
        <v>19000</v>
      </c>
      <c r="K175" s="200">
        <v>10680</v>
      </c>
      <c r="L175" s="99">
        <f t="shared" si="2"/>
        <v>8320</v>
      </c>
      <c r="M175" s="92"/>
    </row>
    <row r="176" spans="2:13" s="91" customFormat="1" ht="24.95" customHeight="1" x14ac:dyDescent="0.25">
      <c r="B176" s="292">
        <v>794</v>
      </c>
      <c r="C176" s="196">
        <v>44349</v>
      </c>
      <c r="D176" s="198">
        <v>0.57222222222222219</v>
      </c>
      <c r="E176" s="198">
        <v>0.57986111111111105</v>
      </c>
      <c r="F176" s="198" t="s">
        <v>447</v>
      </c>
      <c r="G176" s="284" t="s">
        <v>706</v>
      </c>
      <c r="H176" s="284" t="s">
        <v>707</v>
      </c>
      <c r="I176" s="199" t="s">
        <v>458</v>
      </c>
      <c r="J176" s="200">
        <v>15580</v>
      </c>
      <c r="K176" s="200">
        <v>10730</v>
      </c>
      <c r="L176" s="99">
        <f t="shared" si="2"/>
        <v>4850</v>
      </c>
      <c r="M176" s="92"/>
    </row>
    <row r="177" spans="2:13" s="91" customFormat="1" ht="24.95" customHeight="1" x14ac:dyDescent="0.25">
      <c r="B177" s="292">
        <v>796</v>
      </c>
      <c r="C177" s="196">
        <v>44349</v>
      </c>
      <c r="D177" s="198">
        <v>0.92083333333333339</v>
      </c>
      <c r="E177" s="198">
        <v>0.92847222222222225</v>
      </c>
      <c r="F177" s="198" t="s">
        <v>450</v>
      </c>
      <c r="G177" s="284" t="s">
        <v>706</v>
      </c>
      <c r="H177" s="284" t="s">
        <v>707</v>
      </c>
      <c r="I177" s="199" t="s">
        <v>451</v>
      </c>
      <c r="J177" s="200">
        <v>20430</v>
      </c>
      <c r="K177" s="200">
        <v>10670</v>
      </c>
      <c r="L177" s="99">
        <f t="shared" si="2"/>
        <v>9760</v>
      </c>
      <c r="M177" s="92"/>
    </row>
    <row r="178" spans="2:13" s="91" customFormat="1" ht="24.95" customHeight="1" x14ac:dyDescent="0.25">
      <c r="B178" s="292">
        <v>797</v>
      </c>
      <c r="C178" s="196">
        <v>44349</v>
      </c>
      <c r="D178" s="198">
        <v>0.9506944444444444</v>
      </c>
      <c r="E178" s="198">
        <v>0.95972222222222225</v>
      </c>
      <c r="F178" s="198" t="s">
        <v>447</v>
      </c>
      <c r="G178" s="284" t="s">
        <v>706</v>
      </c>
      <c r="H178" s="284" t="s">
        <v>707</v>
      </c>
      <c r="I178" s="199" t="s">
        <v>448</v>
      </c>
      <c r="J178" s="200">
        <v>19910</v>
      </c>
      <c r="K178" s="200">
        <v>10970</v>
      </c>
      <c r="L178" s="99">
        <f t="shared" si="2"/>
        <v>8940</v>
      </c>
      <c r="M178" s="92"/>
    </row>
    <row r="179" spans="2:13" s="91" customFormat="1" ht="24.95" customHeight="1" x14ac:dyDescent="0.25">
      <c r="B179" s="292">
        <v>798</v>
      </c>
      <c r="C179" s="196">
        <v>44349</v>
      </c>
      <c r="D179" s="198">
        <v>0.9770833333333333</v>
      </c>
      <c r="E179" s="198">
        <v>0.98402777777777783</v>
      </c>
      <c r="F179" s="198" t="s">
        <v>444</v>
      </c>
      <c r="G179" s="284" t="s">
        <v>706</v>
      </c>
      <c r="H179" s="284" t="s">
        <v>707</v>
      </c>
      <c r="I179" s="199" t="s">
        <v>471</v>
      </c>
      <c r="J179" s="200">
        <v>19570</v>
      </c>
      <c r="K179" s="200">
        <v>10940</v>
      </c>
      <c r="L179" s="99">
        <f t="shared" si="2"/>
        <v>8630</v>
      </c>
      <c r="M179" s="92"/>
    </row>
    <row r="180" spans="2:13" s="91" customFormat="1" ht="24.95" customHeight="1" x14ac:dyDescent="0.25">
      <c r="B180" s="292">
        <v>799</v>
      </c>
      <c r="C180" s="196">
        <v>44350</v>
      </c>
      <c r="D180" s="198">
        <v>0.37708333333333338</v>
      </c>
      <c r="E180" s="198">
        <v>0.3833333333333333</v>
      </c>
      <c r="F180" s="198" t="s">
        <v>453</v>
      </c>
      <c r="G180" s="284" t="s">
        <v>706</v>
      </c>
      <c r="H180" s="284" t="s">
        <v>707</v>
      </c>
      <c r="I180" s="199" t="s">
        <v>473</v>
      </c>
      <c r="J180" s="200">
        <v>18030</v>
      </c>
      <c r="K180" s="200">
        <v>10860</v>
      </c>
      <c r="L180" s="99">
        <f t="shared" si="2"/>
        <v>7170</v>
      </c>
      <c r="M180" s="92"/>
    </row>
    <row r="181" spans="2:13" s="91" customFormat="1" ht="24.95" customHeight="1" x14ac:dyDescent="0.25">
      <c r="B181" s="292">
        <v>803</v>
      </c>
      <c r="C181" s="196">
        <v>44350</v>
      </c>
      <c r="D181" s="198">
        <v>0.49791666666666662</v>
      </c>
      <c r="E181" s="198">
        <v>0.50555555555555554</v>
      </c>
      <c r="F181" s="198" t="s">
        <v>447</v>
      </c>
      <c r="G181" s="284" t="s">
        <v>706</v>
      </c>
      <c r="H181" s="284" t="s">
        <v>707</v>
      </c>
      <c r="I181" s="199" t="s">
        <v>460</v>
      </c>
      <c r="J181" s="200">
        <v>20500</v>
      </c>
      <c r="K181" s="200">
        <v>10920</v>
      </c>
      <c r="L181" s="99">
        <f t="shared" si="2"/>
        <v>9580</v>
      </c>
      <c r="M181" s="92"/>
    </row>
    <row r="182" spans="2:13" s="91" customFormat="1" ht="24.95" customHeight="1" x14ac:dyDescent="0.25">
      <c r="B182" s="292">
        <v>805</v>
      </c>
      <c r="C182" s="196">
        <v>44350</v>
      </c>
      <c r="D182" s="198">
        <v>0.5083333333333333</v>
      </c>
      <c r="E182" s="198">
        <v>0.51527777777777783</v>
      </c>
      <c r="F182" s="198" t="s">
        <v>455</v>
      </c>
      <c r="G182" s="284" t="s">
        <v>706</v>
      </c>
      <c r="H182" s="284" t="s">
        <v>707</v>
      </c>
      <c r="I182" s="199" t="s">
        <v>456</v>
      </c>
      <c r="J182" s="200">
        <v>9710</v>
      </c>
      <c r="K182" s="200">
        <v>7620</v>
      </c>
      <c r="L182" s="99">
        <f t="shared" si="2"/>
        <v>2090</v>
      </c>
      <c r="M182" s="92"/>
    </row>
    <row r="183" spans="2:13" s="91" customFormat="1" ht="24.95" customHeight="1" x14ac:dyDescent="0.25">
      <c r="B183" s="292">
        <v>806</v>
      </c>
      <c r="C183" s="196">
        <v>44350</v>
      </c>
      <c r="D183" s="198">
        <v>0.53263888888888888</v>
      </c>
      <c r="E183" s="198">
        <v>0.54027777777777775</v>
      </c>
      <c r="F183" s="198" t="s">
        <v>453</v>
      </c>
      <c r="G183" s="284" t="s">
        <v>706</v>
      </c>
      <c r="H183" s="284" t="s">
        <v>707</v>
      </c>
      <c r="I183" s="199" t="s">
        <v>473</v>
      </c>
      <c r="J183" s="200">
        <v>14670</v>
      </c>
      <c r="K183" s="200">
        <v>10830</v>
      </c>
      <c r="L183" s="99">
        <f t="shared" si="2"/>
        <v>3840</v>
      </c>
      <c r="M183" s="92"/>
    </row>
    <row r="184" spans="2:13" s="91" customFormat="1" ht="24.95" customHeight="1" x14ac:dyDescent="0.25">
      <c r="B184" s="292">
        <v>807</v>
      </c>
      <c r="C184" s="196">
        <v>44350</v>
      </c>
      <c r="D184" s="198">
        <v>0.54305555555555551</v>
      </c>
      <c r="E184" s="198">
        <v>0.55069444444444449</v>
      </c>
      <c r="F184" s="198" t="s">
        <v>444</v>
      </c>
      <c r="G184" s="284" t="s">
        <v>706</v>
      </c>
      <c r="H184" s="284" t="s">
        <v>707</v>
      </c>
      <c r="I184" s="199" t="s">
        <v>474</v>
      </c>
      <c r="J184" s="200">
        <v>18930</v>
      </c>
      <c r="K184" s="200">
        <v>10800</v>
      </c>
      <c r="L184" s="99">
        <f t="shared" si="2"/>
        <v>8130</v>
      </c>
      <c r="M184" s="92"/>
    </row>
    <row r="185" spans="2:13" s="91" customFormat="1" ht="24.95" customHeight="1" x14ac:dyDescent="0.25">
      <c r="B185" s="292">
        <v>808</v>
      </c>
      <c r="C185" s="196">
        <v>44350</v>
      </c>
      <c r="D185" s="198">
        <v>0.5493055555555556</v>
      </c>
      <c r="E185" s="198">
        <v>0.55763888888888891</v>
      </c>
      <c r="F185" s="198" t="s">
        <v>450</v>
      </c>
      <c r="G185" s="284" t="s">
        <v>706</v>
      </c>
      <c r="H185" s="284" t="s">
        <v>707</v>
      </c>
      <c r="I185" s="199" t="s">
        <v>463</v>
      </c>
      <c r="J185" s="200">
        <v>18350</v>
      </c>
      <c r="K185" s="200">
        <v>10690</v>
      </c>
      <c r="L185" s="99">
        <f t="shared" si="2"/>
        <v>7660</v>
      </c>
      <c r="M185" s="92"/>
    </row>
    <row r="186" spans="2:13" s="91" customFormat="1" ht="24.95" customHeight="1" x14ac:dyDescent="0.25">
      <c r="B186" s="292">
        <v>809</v>
      </c>
      <c r="C186" s="196">
        <v>44350</v>
      </c>
      <c r="D186" s="198">
        <v>0.57708333333333328</v>
      </c>
      <c r="E186" s="198">
        <v>0.58194444444444449</v>
      </c>
      <c r="F186" s="198" t="s">
        <v>455</v>
      </c>
      <c r="G186" s="284" t="s">
        <v>706</v>
      </c>
      <c r="H186" s="284" t="s">
        <v>707</v>
      </c>
      <c r="I186" s="199" t="s">
        <v>456</v>
      </c>
      <c r="J186" s="200">
        <v>8370</v>
      </c>
      <c r="K186" s="200">
        <v>7440</v>
      </c>
      <c r="L186" s="99">
        <f t="shared" si="2"/>
        <v>930</v>
      </c>
      <c r="M186" s="92"/>
    </row>
    <row r="187" spans="2:13" s="91" customFormat="1" ht="24.95" customHeight="1" x14ac:dyDescent="0.25">
      <c r="B187" s="292">
        <v>812</v>
      </c>
      <c r="C187" s="196">
        <v>44350</v>
      </c>
      <c r="D187" s="198">
        <v>0.87222222222222223</v>
      </c>
      <c r="E187" s="198">
        <v>0.87777777777777777</v>
      </c>
      <c r="F187" s="198" t="s">
        <v>453</v>
      </c>
      <c r="G187" s="284" t="s">
        <v>706</v>
      </c>
      <c r="H187" s="284" t="s">
        <v>707</v>
      </c>
      <c r="I187" s="199" t="s">
        <v>471</v>
      </c>
      <c r="J187" s="200">
        <v>17820</v>
      </c>
      <c r="K187" s="200">
        <v>10810</v>
      </c>
      <c r="L187" s="99">
        <f t="shared" si="2"/>
        <v>7010</v>
      </c>
      <c r="M187" s="92"/>
    </row>
    <row r="188" spans="2:13" s="91" customFormat="1" ht="24.95" customHeight="1" x14ac:dyDescent="0.25">
      <c r="B188" s="292">
        <v>813</v>
      </c>
      <c r="C188" s="196">
        <v>44350</v>
      </c>
      <c r="D188" s="198">
        <v>0.89722222222222225</v>
      </c>
      <c r="E188" s="198">
        <v>0.90416666666666667</v>
      </c>
      <c r="F188" s="198" t="s">
        <v>450</v>
      </c>
      <c r="G188" s="284" t="s">
        <v>706</v>
      </c>
      <c r="H188" s="284" t="s">
        <v>707</v>
      </c>
      <c r="I188" s="199" t="s">
        <v>451</v>
      </c>
      <c r="J188" s="200">
        <v>20070</v>
      </c>
      <c r="K188" s="200">
        <v>10720</v>
      </c>
      <c r="L188" s="99">
        <f t="shared" si="2"/>
        <v>9350</v>
      </c>
      <c r="M188" s="92"/>
    </row>
    <row r="189" spans="2:13" s="91" customFormat="1" ht="24.95" customHeight="1" x14ac:dyDescent="0.25">
      <c r="B189" s="292">
        <v>814</v>
      </c>
      <c r="C189" s="196">
        <v>44350</v>
      </c>
      <c r="D189" s="198">
        <v>0.93819444444444444</v>
      </c>
      <c r="E189" s="198">
        <v>0.9458333333333333</v>
      </c>
      <c r="F189" s="198" t="s">
        <v>444</v>
      </c>
      <c r="G189" s="284" t="s">
        <v>706</v>
      </c>
      <c r="H189" s="284" t="s">
        <v>707</v>
      </c>
      <c r="I189" s="199" t="s">
        <v>448</v>
      </c>
      <c r="J189" s="200">
        <v>19430</v>
      </c>
      <c r="K189" s="200">
        <v>10860</v>
      </c>
      <c r="L189" s="99">
        <f t="shared" si="2"/>
        <v>8570</v>
      </c>
      <c r="M189" s="92"/>
    </row>
    <row r="190" spans="2:13" s="91" customFormat="1" ht="24.95" customHeight="1" x14ac:dyDescent="0.25">
      <c r="B190" s="292">
        <v>815</v>
      </c>
      <c r="C190" s="196">
        <v>44350</v>
      </c>
      <c r="D190" s="198">
        <v>0.97291666666666676</v>
      </c>
      <c r="E190" s="198">
        <v>0.97916666666666663</v>
      </c>
      <c r="F190" s="198" t="s">
        <v>453</v>
      </c>
      <c r="G190" s="284" t="s">
        <v>706</v>
      </c>
      <c r="H190" s="284" t="s">
        <v>707</v>
      </c>
      <c r="I190" s="199" t="s">
        <v>471</v>
      </c>
      <c r="J190" s="200">
        <v>14610</v>
      </c>
      <c r="K190" s="200">
        <v>10890</v>
      </c>
      <c r="L190" s="99">
        <f t="shared" si="2"/>
        <v>3720</v>
      </c>
      <c r="M190" s="92"/>
    </row>
    <row r="191" spans="2:13" s="91" customFormat="1" ht="24.95" customHeight="1" x14ac:dyDescent="0.25">
      <c r="B191" s="292">
        <v>817</v>
      </c>
      <c r="C191" s="196">
        <v>44351</v>
      </c>
      <c r="D191" s="198">
        <v>0.4236111111111111</v>
      </c>
      <c r="E191" s="198">
        <v>0.43055555555555558</v>
      </c>
      <c r="F191" s="198" t="s">
        <v>455</v>
      </c>
      <c r="G191" s="284" t="s">
        <v>706</v>
      </c>
      <c r="H191" s="284" t="s">
        <v>707</v>
      </c>
      <c r="I191" s="199" t="s">
        <v>456</v>
      </c>
      <c r="J191" s="200">
        <v>10050</v>
      </c>
      <c r="K191" s="200">
        <v>7450</v>
      </c>
      <c r="L191" s="99">
        <f t="shared" si="2"/>
        <v>2600</v>
      </c>
      <c r="M191" s="92"/>
    </row>
    <row r="192" spans="2:13" s="91" customFormat="1" ht="24.95" customHeight="1" x14ac:dyDescent="0.25">
      <c r="B192" s="292">
        <v>821</v>
      </c>
      <c r="C192" s="196">
        <v>44351</v>
      </c>
      <c r="D192" s="198">
        <v>0.49583333333333335</v>
      </c>
      <c r="E192" s="198">
        <v>0.50277777777777777</v>
      </c>
      <c r="F192" s="198" t="s">
        <v>444</v>
      </c>
      <c r="G192" s="284" t="s">
        <v>706</v>
      </c>
      <c r="H192" s="284" t="s">
        <v>707</v>
      </c>
      <c r="I192" s="199" t="s">
        <v>474</v>
      </c>
      <c r="J192" s="200">
        <v>20290</v>
      </c>
      <c r="K192" s="200">
        <v>11010</v>
      </c>
      <c r="L192" s="99">
        <f t="shared" si="2"/>
        <v>9280</v>
      </c>
      <c r="M192" s="92"/>
    </row>
    <row r="193" spans="2:13" s="91" customFormat="1" ht="24.95" customHeight="1" x14ac:dyDescent="0.25">
      <c r="B193" s="292">
        <v>823</v>
      </c>
      <c r="C193" s="196">
        <v>44351</v>
      </c>
      <c r="D193" s="198">
        <v>0.5083333333333333</v>
      </c>
      <c r="E193" s="198">
        <v>0.53263888888888888</v>
      </c>
      <c r="F193" s="198" t="s">
        <v>453</v>
      </c>
      <c r="G193" s="284" t="s">
        <v>706</v>
      </c>
      <c r="H193" s="284" t="s">
        <v>707</v>
      </c>
      <c r="I193" s="199" t="s">
        <v>458</v>
      </c>
      <c r="J193" s="200">
        <v>18930</v>
      </c>
      <c r="K193" s="200">
        <v>10930</v>
      </c>
      <c r="L193" s="99">
        <f t="shared" si="2"/>
        <v>8000</v>
      </c>
      <c r="M193" s="92"/>
    </row>
    <row r="194" spans="2:13" s="91" customFormat="1" ht="24.95" customHeight="1" x14ac:dyDescent="0.25">
      <c r="B194" s="292">
        <v>824</v>
      </c>
      <c r="C194" s="196">
        <v>44351</v>
      </c>
      <c r="D194" s="198">
        <v>0.55138888888888882</v>
      </c>
      <c r="E194" s="198">
        <v>0.55902777777777779</v>
      </c>
      <c r="F194" s="198" t="s">
        <v>455</v>
      </c>
      <c r="G194" s="284" t="s">
        <v>706</v>
      </c>
      <c r="H194" s="284" t="s">
        <v>707</v>
      </c>
      <c r="I194" s="199" t="s">
        <v>456</v>
      </c>
      <c r="J194" s="200">
        <v>9600</v>
      </c>
      <c r="K194" s="200">
        <v>7700</v>
      </c>
      <c r="L194" s="99">
        <f t="shared" si="2"/>
        <v>1900</v>
      </c>
      <c r="M194" s="92"/>
    </row>
    <row r="195" spans="2:13" s="91" customFormat="1" ht="24.95" customHeight="1" x14ac:dyDescent="0.25">
      <c r="B195" s="292">
        <v>827</v>
      </c>
      <c r="C195" s="196">
        <v>44351</v>
      </c>
      <c r="D195" s="198">
        <v>0.67291666666666661</v>
      </c>
      <c r="E195" s="198">
        <v>0.68194444444444446</v>
      </c>
      <c r="F195" s="198" t="s">
        <v>450</v>
      </c>
      <c r="G195" s="284" t="s">
        <v>706</v>
      </c>
      <c r="H195" s="284" t="s">
        <v>707</v>
      </c>
      <c r="I195" s="199" t="s">
        <v>465</v>
      </c>
      <c r="J195" s="200">
        <v>20540</v>
      </c>
      <c r="K195" s="200">
        <v>10850</v>
      </c>
      <c r="L195" s="99">
        <f t="shared" si="2"/>
        <v>9690</v>
      </c>
      <c r="M195" s="92"/>
    </row>
    <row r="196" spans="2:13" s="91" customFormat="1" ht="24.95" customHeight="1" x14ac:dyDescent="0.25">
      <c r="B196" s="292">
        <v>828</v>
      </c>
      <c r="C196" s="196">
        <v>44351</v>
      </c>
      <c r="D196" s="198">
        <v>0.69374999999999998</v>
      </c>
      <c r="E196" s="198">
        <v>0.70347222222222217</v>
      </c>
      <c r="F196" s="198" t="s">
        <v>444</v>
      </c>
      <c r="G196" s="284" t="s">
        <v>706</v>
      </c>
      <c r="H196" s="284" t="s">
        <v>707</v>
      </c>
      <c r="I196" s="199" t="s">
        <v>474</v>
      </c>
      <c r="J196" s="200">
        <v>15870</v>
      </c>
      <c r="K196" s="200">
        <v>10720</v>
      </c>
      <c r="L196" s="99">
        <f t="shared" si="2"/>
        <v>5150</v>
      </c>
      <c r="M196" s="92"/>
    </row>
    <row r="197" spans="2:13" s="91" customFormat="1" ht="24.95" customHeight="1" x14ac:dyDescent="0.25">
      <c r="B197" s="294">
        <v>829</v>
      </c>
      <c r="C197" s="196">
        <v>44351</v>
      </c>
      <c r="D197" s="295">
        <v>0.71458333333333324</v>
      </c>
      <c r="E197" s="295">
        <v>0.72083333333333333</v>
      </c>
      <c r="F197" s="198" t="s">
        <v>453</v>
      </c>
      <c r="G197" s="284" t="s">
        <v>706</v>
      </c>
      <c r="H197" s="284" t="s">
        <v>707</v>
      </c>
      <c r="I197" s="296" t="s">
        <v>458</v>
      </c>
      <c r="J197" s="297">
        <v>16550</v>
      </c>
      <c r="K197" s="297">
        <v>10890</v>
      </c>
      <c r="L197" s="99">
        <f t="shared" si="2"/>
        <v>5660</v>
      </c>
      <c r="M197" s="92"/>
    </row>
    <row r="198" spans="2:13" s="91" customFormat="1" ht="24.95" customHeight="1" x14ac:dyDescent="0.25">
      <c r="B198" s="292">
        <v>830</v>
      </c>
      <c r="C198" s="196">
        <v>44351</v>
      </c>
      <c r="D198" s="198">
        <v>0.92708333333333337</v>
      </c>
      <c r="E198" s="198">
        <v>0.93472222222222223</v>
      </c>
      <c r="F198" s="198" t="s">
        <v>453</v>
      </c>
      <c r="G198" s="284" t="s">
        <v>706</v>
      </c>
      <c r="H198" s="284" t="s">
        <v>707</v>
      </c>
      <c r="I198" s="199" t="s">
        <v>471</v>
      </c>
      <c r="J198" s="200">
        <v>19960</v>
      </c>
      <c r="K198" s="200">
        <v>11020</v>
      </c>
      <c r="L198" s="99">
        <f t="shared" si="2"/>
        <v>8940</v>
      </c>
      <c r="M198" s="92"/>
    </row>
    <row r="199" spans="2:13" s="91" customFormat="1" ht="24.95" customHeight="1" x14ac:dyDescent="0.25">
      <c r="B199" s="292">
        <v>831</v>
      </c>
      <c r="C199" s="196">
        <v>44351</v>
      </c>
      <c r="D199" s="198">
        <v>0.93263888888888891</v>
      </c>
      <c r="E199" s="198">
        <v>0.94097222222222221</v>
      </c>
      <c r="F199" s="198" t="s">
        <v>447</v>
      </c>
      <c r="G199" s="284" t="s">
        <v>706</v>
      </c>
      <c r="H199" s="284" t="s">
        <v>707</v>
      </c>
      <c r="I199" s="199" t="s">
        <v>445</v>
      </c>
      <c r="J199" s="200">
        <v>19700</v>
      </c>
      <c r="K199" s="200">
        <v>11060</v>
      </c>
      <c r="L199" s="99">
        <f t="shared" si="2"/>
        <v>8640</v>
      </c>
      <c r="M199" s="92"/>
    </row>
    <row r="200" spans="2:13" s="91" customFormat="1" ht="24.95" customHeight="1" x14ac:dyDescent="0.25">
      <c r="B200" s="292">
        <v>832</v>
      </c>
      <c r="C200" s="196">
        <v>44351</v>
      </c>
      <c r="D200" s="198">
        <v>0.95694444444444438</v>
      </c>
      <c r="E200" s="198">
        <v>0.96597222222222223</v>
      </c>
      <c r="F200" s="198" t="s">
        <v>450</v>
      </c>
      <c r="G200" s="284" t="s">
        <v>706</v>
      </c>
      <c r="H200" s="284" t="s">
        <v>707</v>
      </c>
      <c r="I200" s="199" t="s">
        <v>451</v>
      </c>
      <c r="J200" s="200">
        <v>20910</v>
      </c>
      <c r="K200" s="200">
        <v>10880</v>
      </c>
      <c r="L200" s="99">
        <f t="shared" si="2"/>
        <v>10030</v>
      </c>
      <c r="M200" s="92"/>
    </row>
    <row r="201" spans="2:13" s="91" customFormat="1" ht="24.95" customHeight="1" x14ac:dyDescent="0.25">
      <c r="B201" s="292">
        <v>834</v>
      </c>
      <c r="C201" s="196">
        <v>44352</v>
      </c>
      <c r="D201" s="198">
        <v>2.2916666666666669E-2</v>
      </c>
      <c r="E201" s="198">
        <v>4.1666666666666664E-2</v>
      </c>
      <c r="F201" s="198" t="s">
        <v>447</v>
      </c>
      <c r="G201" s="284" t="s">
        <v>706</v>
      </c>
      <c r="H201" s="284" t="s">
        <v>707</v>
      </c>
      <c r="I201" s="199" t="s">
        <v>445</v>
      </c>
      <c r="J201" s="200">
        <v>14910</v>
      </c>
      <c r="K201" s="200">
        <v>11090</v>
      </c>
      <c r="L201" s="99">
        <f t="shared" si="2"/>
        <v>3820</v>
      </c>
      <c r="M201" s="92"/>
    </row>
    <row r="202" spans="2:13" s="91" customFormat="1" ht="24.95" customHeight="1" x14ac:dyDescent="0.25">
      <c r="B202" s="292">
        <v>833</v>
      </c>
      <c r="C202" s="196">
        <v>44352</v>
      </c>
      <c r="D202" s="198">
        <v>2.9861111111111113E-2</v>
      </c>
      <c r="E202" s="198">
        <v>3.888888888888889E-2</v>
      </c>
      <c r="F202" s="198" t="s">
        <v>453</v>
      </c>
      <c r="G202" s="284" t="s">
        <v>706</v>
      </c>
      <c r="H202" s="284" t="s">
        <v>707</v>
      </c>
      <c r="I202" s="199" t="s">
        <v>471</v>
      </c>
      <c r="J202" s="200">
        <v>16590</v>
      </c>
      <c r="K202" s="200">
        <v>10950</v>
      </c>
      <c r="L202" s="99">
        <f t="shared" si="2"/>
        <v>5640</v>
      </c>
      <c r="M202" s="92"/>
    </row>
    <row r="203" spans="2:13" s="91" customFormat="1" ht="24.95" customHeight="1" x14ac:dyDescent="0.25">
      <c r="B203" s="292">
        <v>837</v>
      </c>
      <c r="C203" s="196">
        <v>44352</v>
      </c>
      <c r="D203" s="198">
        <v>0.47152777777777777</v>
      </c>
      <c r="E203" s="198">
        <v>0.48055555555555557</v>
      </c>
      <c r="F203" s="198" t="s">
        <v>447</v>
      </c>
      <c r="G203" s="284" t="s">
        <v>706</v>
      </c>
      <c r="H203" s="284" t="s">
        <v>707</v>
      </c>
      <c r="I203" s="199" t="s">
        <v>456</v>
      </c>
      <c r="J203" s="200">
        <v>20170</v>
      </c>
      <c r="K203" s="200">
        <v>10990</v>
      </c>
      <c r="L203" s="99">
        <f t="shared" si="2"/>
        <v>9180</v>
      </c>
      <c r="M203" s="92"/>
    </row>
    <row r="204" spans="2:13" s="91" customFormat="1" ht="24.95" customHeight="1" x14ac:dyDescent="0.25">
      <c r="B204" s="292">
        <v>839</v>
      </c>
      <c r="C204" s="196">
        <v>44352</v>
      </c>
      <c r="D204" s="198">
        <v>0.49652777777777773</v>
      </c>
      <c r="E204" s="198">
        <v>0.50347222222222221</v>
      </c>
      <c r="F204" s="198" t="s">
        <v>444</v>
      </c>
      <c r="G204" s="284" t="s">
        <v>706</v>
      </c>
      <c r="H204" s="284" t="s">
        <v>707</v>
      </c>
      <c r="I204" s="199" t="s">
        <v>460</v>
      </c>
      <c r="J204" s="200">
        <v>19580</v>
      </c>
      <c r="K204" s="200">
        <v>10640</v>
      </c>
      <c r="L204" s="99">
        <f t="shared" si="2"/>
        <v>8940</v>
      </c>
      <c r="M204" s="92"/>
    </row>
    <row r="205" spans="2:13" s="91" customFormat="1" ht="24.95" customHeight="1" x14ac:dyDescent="0.25">
      <c r="B205" s="292">
        <v>840</v>
      </c>
      <c r="C205" s="196">
        <v>44352</v>
      </c>
      <c r="D205" s="198">
        <v>0.55833333333333335</v>
      </c>
      <c r="E205" s="198">
        <v>0.56597222222222221</v>
      </c>
      <c r="F205" s="198" t="s">
        <v>453</v>
      </c>
      <c r="G205" s="284" t="s">
        <v>706</v>
      </c>
      <c r="H205" s="284" t="s">
        <v>707</v>
      </c>
      <c r="I205" s="199" t="s">
        <v>473</v>
      </c>
      <c r="J205" s="200">
        <v>18310</v>
      </c>
      <c r="K205" s="200">
        <v>10620</v>
      </c>
      <c r="L205" s="99">
        <f t="shared" si="2"/>
        <v>7690</v>
      </c>
      <c r="M205" s="92"/>
    </row>
    <row r="206" spans="2:13" s="91" customFormat="1" ht="24.95" customHeight="1" x14ac:dyDescent="0.25">
      <c r="B206" s="292">
        <v>841</v>
      </c>
      <c r="C206" s="196">
        <v>44352</v>
      </c>
      <c r="D206" s="198">
        <v>0.57222222222222219</v>
      </c>
      <c r="E206" s="198">
        <v>0.57916666666666672</v>
      </c>
      <c r="F206" s="198" t="s">
        <v>450</v>
      </c>
      <c r="G206" s="284" t="s">
        <v>706</v>
      </c>
      <c r="H206" s="284" t="s">
        <v>707</v>
      </c>
      <c r="I206" s="199" t="s">
        <v>465</v>
      </c>
      <c r="J206" s="200">
        <v>20340</v>
      </c>
      <c r="K206" s="200">
        <v>10670</v>
      </c>
      <c r="L206" s="99">
        <f t="shared" si="2"/>
        <v>9670</v>
      </c>
      <c r="M206" s="92"/>
    </row>
    <row r="207" spans="2:13" s="91" customFormat="1" ht="24.95" customHeight="1" x14ac:dyDescent="0.25">
      <c r="B207" s="292">
        <v>842</v>
      </c>
      <c r="C207" s="196">
        <v>44352</v>
      </c>
      <c r="D207" s="198">
        <v>0.58124999999999993</v>
      </c>
      <c r="E207" s="198">
        <v>0.58680555555555558</v>
      </c>
      <c r="F207" s="198" t="s">
        <v>447</v>
      </c>
      <c r="G207" s="284" t="s">
        <v>706</v>
      </c>
      <c r="H207" s="284" t="s">
        <v>707</v>
      </c>
      <c r="I207" s="199" t="s">
        <v>456</v>
      </c>
      <c r="J207" s="200">
        <v>14700</v>
      </c>
      <c r="K207" s="200">
        <v>10840</v>
      </c>
      <c r="L207" s="99">
        <f t="shared" si="2"/>
        <v>3860</v>
      </c>
      <c r="M207" s="92"/>
    </row>
    <row r="208" spans="2:13" s="91" customFormat="1" ht="24.95" customHeight="1" x14ac:dyDescent="0.25">
      <c r="B208" s="292">
        <v>843</v>
      </c>
      <c r="C208" s="196">
        <v>44352</v>
      </c>
      <c r="D208" s="198">
        <v>0.60555555555555551</v>
      </c>
      <c r="E208" s="198">
        <v>0.6118055555555556</v>
      </c>
      <c r="F208" s="198" t="s">
        <v>453</v>
      </c>
      <c r="G208" s="284" t="s">
        <v>706</v>
      </c>
      <c r="H208" s="284" t="s">
        <v>707</v>
      </c>
      <c r="I208" s="199" t="s">
        <v>473</v>
      </c>
      <c r="J208" s="200">
        <v>11960</v>
      </c>
      <c r="K208" s="200">
        <v>10610</v>
      </c>
      <c r="L208" s="99">
        <f t="shared" si="2"/>
        <v>1350</v>
      </c>
      <c r="M208" s="92"/>
    </row>
    <row r="209" spans="2:13" s="91" customFormat="1" ht="24.95" customHeight="1" x14ac:dyDescent="0.25">
      <c r="B209" s="292">
        <v>844</v>
      </c>
      <c r="C209" s="196">
        <v>44352</v>
      </c>
      <c r="D209" s="198">
        <v>0.63124999999999998</v>
      </c>
      <c r="E209" s="198">
        <v>0.63750000000000007</v>
      </c>
      <c r="F209" s="198" t="s">
        <v>444</v>
      </c>
      <c r="G209" s="284" t="s">
        <v>706</v>
      </c>
      <c r="H209" s="284" t="s">
        <v>707</v>
      </c>
      <c r="I209" s="199" t="s">
        <v>460</v>
      </c>
      <c r="J209" s="200">
        <v>14950</v>
      </c>
      <c r="K209" s="200">
        <v>10750</v>
      </c>
      <c r="L209" s="99">
        <f t="shared" si="2"/>
        <v>4200</v>
      </c>
      <c r="M209" s="92"/>
    </row>
    <row r="210" spans="2:13" s="91" customFormat="1" ht="24.95" customHeight="1" x14ac:dyDescent="0.25">
      <c r="B210" s="292">
        <v>846</v>
      </c>
      <c r="C210" s="196">
        <v>44352</v>
      </c>
      <c r="D210" s="198">
        <v>0.65277777777777779</v>
      </c>
      <c r="E210" s="198">
        <v>0.65833333333333333</v>
      </c>
      <c r="F210" s="198" t="s">
        <v>450</v>
      </c>
      <c r="G210" s="284" t="s">
        <v>706</v>
      </c>
      <c r="H210" s="284" t="s">
        <v>707</v>
      </c>
      <c r="I210" s="199" t="s">
        <v>465</v>
      </c>
      <c r="J210" s="200">
        <v>14370</v>
      </c>
      <c r="K210" s="200">
        <v>10710</v>
      </c>
      <c r="L210" s="99">
        <f t="shared" si="2"/>
        <v>3660</v>
      </c>
      <c r="M210" s="92"/>
    </row>
    <row r="211" spans="2:13" s="91" customFormat="1" ht="24.95" customHeight="1" x14ac:dyDescent="0.25">
      <c r="B211" s="292">
        <v>847</v>
      </c>
      <c r="C211" s="196">
        <v>44352</v>
      </c>
      <c r="D211" s="198">
        <v>0.89861111111111114</v>
      </c>
      <c r="E211" s="198">
        <v>0.90625</v>
      </c>
      <c r="F211" s="199" t="s">
        <v>444</v>
      </c>
      <c r="G211" s="284" t="s">
        <v>706</v>
      </c>
      <c r="H211" s="284" t="s">
        <v>707</v>
      </c>
      <c r="I211" s="199" t="s">
        <v>445</v>
      </c>
      <c r="J211" s="200">
        <v>19190</v>
      </c>
      <c r="K211" s="200">
        <v>10850</v>
      </c>
      <c r="L211" s="99">
        <f t="shared" si="2"/>
        <v>8340</v>
      </c>
      <c r="M211" s="92"/>
    </row>
    <row r="212" spans="2:13" s="91" customFormat="1" ht="24.95" customHeight="1" x14ac:dyDescent="0.25">
      <c r="B212" s="292">
        <v>848</v>
      </c>
      <c r="C212" s="196">
        <v>44352</v>
      </c>
      <c r="D212" s="198">
        <v>0.91736111111111107</v>
      </c>
      <c r="E212" s="198">
        <v>0.9243055555555556</v>
      </c>
      <c r="F212" s="198" t="s">
        <v>450</v>
      </c>
      <c r="G212" s="284" t="s">
        <v>706</v>
      </c>
      <c r="H212" s="284" t="s">
        <v>707</v>
      </c>
      <c r="I212" s="199" t="s">
        <v>451</v>
      </c>
      <c r="J212" s="200">
        <v>18890</v>
      </c>
      <c r="K212" s="200">
        <v>10800</v>
      </c>
      <c r="L212" s="99">
        <f t="shared" si="2"/>
        <v>8090</v>
      </c>
      <c r="M212" s="92"/>
    </row>
    <row r="213" spans="2:13" s="91" customFormat="1" ht="24.95" customHeight="1" x14ac:dyDescent="0.25">
      <c r="B213" s="292">
        <v>849</v>
      </c>
      <c r="C213" s="196">
        <v>44352</v>
      </c>
      <c r="D213" s="198">
        <v>0.94097222222222221</v>
      </c>
      <c r="E213" s="198">
        <v>0.94861111111111107</v>
      </c>
      <c r="F213" s="198" t="s">
        <v>447</v>
      </c>
      <c r="G213" s="284" t="s">
        <v>706</v>
      </c>
      <c r="H213" s="284" t="s">
        <v>707</v>
      </c>
      <c r="I213" s="199" t="s">
        <v>448</v>
      </c>
      <c r="J213" s="200">
        <v>20680</v>
      </c>
      <c r="K213" s="200">
        <v>11040</v>
      </c>
      <c r="L213" s="99">
        <f t="shared" si="2"/>
        <v>9640</v>
      </c>
      <c r="M213" s="92"/>
    </row>
    <row r="214" spans="2:13" s="91" customFormat="1" ht="24.95" customHeight="1" x14ac:dyDescent="0.25">
      <c r="B214" s="292">
        <v>850</v>
      </c>
      <c r="C214" s="196">
        <v>44353</v>
      </c>
      <c r="D214" s="198">
        <v>1.1111111111111112E-2</v>
      </c>
      <c r="E214" s="198">
        <v>1.7361111111111112E-2</v>
      </c>
      <c r="F214" s="198" t="s">
        <v>444</v>
      </c>
      <c r="G214" s="284" t="s">
        <v>706</v>
      </c>
      <c r="H214" s="284" t="s">
        <v>707</v>
      </c>
      <c r="I214" s="199" t="s">
        <v>445</v>
      </c>
      <c r="J214" s="200">
        <v>14940</v>
      </c>
      <c r="K214" s="200">
        <v>10780</v>
      </c>
      <c r="L214" s="99">
        <f t="shared" si="2"/>
        <v>4160</v>
      </c>
      <c r="M214" s="92"/>
    </row>
    <row r="215" spans="2:13" s="91" customFormat="1" ht="24.95" customHeight="1" x14ac:dyDescent="0.25">
      <c r="B215" s="292">
        <v>851</v>
      </c>
      <c r="C215" s="196">
        <v>44353</v>
      </c>
      <c r="D215" s="198">
        <v>1.2499999999999999E-2</v>
      </c>
      <c r="E215" s="198">
        <v>1.9444444444444445E-2</v>
      </c>
      <c r="F215" s="198" t="s">
        <v>450</v>
      </c>
      <c r="G215" s="284" t="s">
        <v>706</v>
      </c>
      <c r="H215" s="284" t="s">
        <v>707</v>
      </c>
      <c r="I215" s="199" t="s">
        <v>451</v>
      </c>
      <c r="J215" s="200">
        <v>14570</v>
      </c>
      <c r="K215" s="200">
        <v>10790</v>
      </c>
      <c r="L215" s="99">
        <f t="shared" si="2"/>
        <v>3780</v>
      </c>
      <c r="M215" s="92"/>
    </row>
    <row r="216" spans="2:13" s="91" customFormat="1" ht="24.95" customHeight="1" x14ac:dyDescent="0.25">
      <c r="B216" s="292">
        <v>852</v>
      </c>
      <c r="C216" s="196">
        <v>44353</v>
      </c>
      <c r="D216" s="198">
        <v>2.1527777777777781E-2</v>
      </c>
      <c r="E216" s="198">
        <v>2.8472222222222222E-2</v>
      </c>
      <c r="F216" s="198" t="s">
        <v>447</v>
      </c>
      <c r="G216" s="284" t="s">
        <v>706</v>
      </c>
      <c r="H216" s="284" t="s">
        <v>707</v>
      </c>
      <c r="I216" s="199" t="s">
        <v>448</v>
      </c>
      <c r="J216" s="200">
        <v>12620</v>
      </c>
      <c r="K216" s="200">
        <v>11020</v>
      </c>
      <c r="L216" s="99">
        <f t="shared" si="2"/>
        <v>1600</v>
      </c>
      <c r="M216" s="92"/>
    </row>
    <row r="217" spans="2:13" s="91" customFormat="1" ht="24.95" customHeight="1" x14ac:dyDescent="0.25">
      <c r="B217" s="292">
        <v>853</v>
      </c>
      <c r="C217" s="196">
        <v>44353</v>
      </c>
      <c r="D217" s="198">
        <v>0.63541666666666663</v>
      </c>
      <c r="E217" s="198">
        <v>0.64166666666666672</v>
      </c>
      <c r="F217" s="198" t="s">
        <v>447</v>
      </c>
      <c r="G217" s="284" t="s">
        <v>706</v>
      </c>
      <c r="H217" s="284" t="s">
        <v>707</v>
      </c>
      <c r="I217" s="199" t="s">
        <v>460</v>
      </c>
      <c r="J217" s="200">
        <v>19940</v>
      </c>
      <c r="K217" s="200">
        <v>10720</v>
      </c>
      <c r="L217" s="99">
        <f t="shared" si="2"/>
        <v>9220</v>
      </c>
      <c r="M217" s="92"/>
    </row>
    <row r="218" spans="2:13" s="91" customFormat="1" ht="24.95" customHeight="1" x14ac:dyDescent="0.25">
      <c r="B218" s="292">
        <v>854</v>
      </c>
      <c r="C218" s="196">
        <v>44353</v>
      </c>
      <c r="D218" s="198">
        <v>0.83888888888888891</v>
      </c>
      <c r="E218" s="198">
        <v>0.84652777777777777</v>
      </c>
      <c r="F218" s="198" t="s">
        <v>450</v>
      </c>
      <c r="G218" s="284" t="s">
        <v>706</v>
      </c>
      <c r="H218" s="284" t="s">
        <v>707</v>
      </c>
      <c r="I218" s="199" t="s">
        <v>445</v>
      </c>
      <c r="J218" s="200">
        <v>13100</v>
      </c>
      <c r="K218" s="200">
        <v>10840</v>
      </c>
      <c r="L218" s="99">
        <f t="shared" si="2"/>
        <v>2260</v>
      </c>
      <c r="M218" s="92"/>
    </row>
    <row r="219" spans="2:13" s="91" customFormat="1" ht="24.95" customHeight="1" x14ac:dyDescent="0.25">
      <c r="B219" s="292">
        <v>860</v>
      </c>
      <c r="C219" s="196">
        <v>44354</v>
      </c>
      <c r="D219" s="198">
        <v>0.48888888888888887</v>
      </c>
      <c r="E219" s="198">
        <v>0.50069444444444444</v>
      </c>
      <c r="F219" s="198" t="s">
        <v>455</v>
      </c>
      <c r="G219" s="284" t="s">
        <v>706</v>
      </c>
      <c r="H219" s="284" t="s">
        <v>707</v>
      </c>
      <c r="I219" s="199" t="s">
        <v>456</v>
      </c>
      <c r="J219" s="200">
        <v>10990</v>
      </c>
      <c r="K219" s="200">
        <v>7460</v>
      </c>
      <c r="L219" s="99">
        <f t="shared" si="2"/>
        <v>3530</v>
      </c>
      <c r="M219" s="92"/>
    </row>
    <row r="220" spans="2:13" s="91" customFormat="1" ht="24.95" customHeight="1" x14ac:dyDescent="0.25">
      <c r="B220" s="292">
        <v>861</v>
      </c>
      <c r="C220" s="196">
        <v>44354</v>
      </c>
      <c r="D220" s="198">
        <v>0.5131944444444444</v>
      </c>
      <c r="E220" s="198">
        <v>0.51944444444444449</v>
      </c>
      <c r="F220" s="198" t="s">
        <v>444</v>
      </c>
      <c r="G220" s="284" t="s">
        <v>706</v>
      </c>
      <c r="H220" s="284" t="s">
        <v>707</v>
      </c>
      <c r="I220" s="199" t="s">
        <v>460</v>
      </c>
      <c r="J220" s="200">
        <v>14600</v>
      </c>
      <c r="K220" s="200">
        <v>10730</v>
      </c>
      <c r="L220" s="99">
        <f t="shared" si="2"/>
        <v>3870</v>
      </c>
      <c r="M220" s="92"/>
    </row>
    <row r="221" spans="2:13" s="91" customFormat="1" ht="24.95" customHeight="1" x14ac:dyDescent="0.25">
      <c r="B221" s="292">
        <v>862</v>
      </c>
      <c r="C221" s="196">
        <v>44354</v>
      </c>
      <c r="D221" s="198">
        <v>0.53263888888888888</v>
      </c>
      <c r="E221" s="198">
        <v>0.54166666666666663</v>
      </c>
      <c r="F221" s="198" t="s">
        <v>450</v>
      </c>
      <c r="G221" s="284" t="s">
        <v>706</v>
      </c>
      <c r="H221" s="284" t="s">
        <v>707</v>
      </c>
      <c r="I221" s="199" t="s">
        <v>465</v>
      </c>
      <c r="J221" s="200">
        <v>16860</v>
      </c>
      <c r="K221" s="200">
        <v>10750</v>
      </c>
      <c r="L221" s="99">
        <f t="shared" si="2"/>
        <v>6110</v>
      </c>
      <c r="M221" s="92"/>
    </row>
    <row r="222" spans="2:13" s="91" customFormat="1" ht="24.95" customHeight="1" x14ac:dyDescent="0.25">
      <c r="B222" s="292">
        <v>863</v>
      </c>
      <c r="C222" s="196">
        <v>44354</v>
      </c>
      <c r="D222" s="198">
        <v>0.6645833333333333</v>
      </c>
      <c r="E222" s="198">
        <v>0.67638888888888893</v>
      </c>
      <c r="F222" s="198" t="s">
        <v>455</v>
      </c>
      <c r="G222" s="284" t="s">
        <v>706</v>
      </c>
      <c r="H222" s="284" t="s">
        <v>707</v>
      </c>
      <c r="I222" s="199" t="s">
        <v>456</v>
      </c>
      <c r="J222" s="200">
        <v>10580</v>
      </c>
      <c r="K222" s="200">
        <v>7490</v>
      </c>
      <c r="L222" s="99">
        <f t="shared" si="2"/>
        <v>3090</v>
      </c>
      <c r="M222" s="92"/>
    </row>
    <row r="223" spans="2:13" s="91" customFormat="1" ht="24.95" customHeight="1" x14ac:dyDescent="0.25">
      <c r="B223" s="292">
        <v>864</v>
      </c>
      <c r="C223" s="196">
        <v>44354</v>
      </c>
      <c r="D223" s="198">
        <v>0.6958333333333333</v>
      </c>
      <c r="E223" s="198">
        <v>0.70416666666666661</v>
      </c>
      <c r="F223" s="198" t="s">
        <v>444</v>
      </c>
      <c r="G223" s="284" t="s">
        <v>706</v>
      </c>
      <c r="H223" s="284" t="s">
        <v>707</v>
      </c>
      <c r="I223" s="199" t="s">
        <v>460</v>
      </c>
      <c r="J223" s="200">
        <v>19880</v>
      </c>
      <c r="K223" s="200">
        <v>10930</v>
      </c>
      <c r="L223" s="99">
        <f t="shared" si="2"/>
        <v>8950</v>
      </c>
      <c r="M223" s="92"/>
    </row>
    <row r="224" spans="2:13" s="91" customFormat="1" ht="24.95" customHeight="1" x14ac:dyDescent="0.25">
      <c r="B224" s="292">
        <v>865</v>
      </c>
      <c r="C224" s="196">
        <v>44354</v>
      </c>
      <c r="D224" s="198">
        <v>0.72430555555555554</v>
      </c>
      <c r="E224" s="198">
        <v>0.7319444444444444</v>
      </c>
      <c r="F224" s="198" t="s">
        <v>450</v>
      </c>
      <c r="G224" s="284" t="s">
        <v>706</v>
      </c>
      <c r="H224" s="284" t="s">
        <v>707</v>
      </c>
      <c r="I224" s="199" t="s">
        <v>465</v>
      </c>
      <c r="J224" s="200">
        <v>18030</v>
      </c>
      <c r="K224" s="200">
        <v>10590</v>
      </c>
      <c r="L224" s="99">
        <f t="shared" si="2"/>
        <v>7440</v>
      </c>
      <c r="M224" s="92"/>
    </row>
    <row r="225" spans="2:13" s="91" customFormat="1" ht="24.95" customHeight="1" x14ac:dyDescent="0.25">
      <c r="B225" s="292">
        <v>866</v>
      </c>
      <c r="C225" s="196">
        <v>44354</v>
      </c>
      <c r="D225" s="198">
        <v>0.73611111111111116</v>
      </c>
      <c r="E225" s="198">
        <v>0.7416666666666667</v>
      </c>
      <c r="F225" s="198" t="s">
        <v>455</v>
      </c>
      <c r="G225" s="284" t="s">
        <v>706</v>
      </c>
      <c r="H225" s="284" t="s">
        <v>707</v>
      </c>
      <c r="I225" s="199" t="s">
        <v>456</v>
      </c>
      <c r="J225" s="200">
        <v>8990</v>
      </c>
      <c r="K225" s="200">
        <v>7520</v>
      </c>
      <c r="L225" s="99">
        <f t="shared" si="2"/>
        <v>1470</v>
      </c>
      <c r="M225" s="92"/>
    </row>
    <row r="226" spans="2:13" s="91" customFormat="1" ht="24.95" customHeight="1" x14ac:dyDescent="0.25">
      <c r="B226" s="292">
        <v>867</v>
      </c>
      <c r="C226" s="196">
        <v>44354</v>
      </c>
      <c r="D226" s="198">
        <v>0.76527777777777783</v>
      </c>
      <c r="E226" s="198">
        <v>0.77222222222222225</v>
      </c>
      <c r="F226" s="198" t="s">
        <v>447</v>
      </c>
      <c r="G226" s="284" t="s">
        <v>706</v>
      </c>
      <c r="H226" s="284" t="s">
        <v>707</v>
      </c>
      <c r="I226" s="199" t="s">
        <v>448</v>
      </c>
      <c r="J226" s="200">
        <v>17470</v>
      </c>
      <c r="K226" s="200">
        <v>11080</v>
      </c>
      <c r="L226" s="99">
        <f t="shared" si="2"/>
        <v>6390</v>
      </c>
      <c r="M226" s="92"/>
    </row>
    <row r="227" spans="2:13" s="91" customFormat="1" ht="24.95" customHeight="1" x14ac:dyDescent="0.25">
      <c r="B227" s="292">
        <v>869</v>
      </c>
      <c r="C227" s="196">
        <v>44354</v>
      </c>
      <c r="D227" s="198">
        <v>0.78194444444444444</v>
      </c>
      <c r="E227" s="198">
        <v>0.7895833333333333</v>
      </c>
      <c r="F227" s="198" t="s">
        <v>444</v>
      </c>
      <c r="G227" s="284" t="s">
        <v>706</v>
      </c>
      <c r="H227" s="284" t="s">
        <v>707</v>
      </c>
      <c r="I227" s="199" t="s">
        <v>460</v>
      </c>
      <c r="J227" s="200">
        <v>13730</v>
      </c>
      <c r="K227" s="200">
        <v>10830</v>
      </c>
      <c r="L227" s="99">
        <f t="shared" si="2"/>
        <v>2900</v>
      </c>
      <c r="M227" s="92"/>
    </row>
    <row r="228" spans="2:13" s="91" customFormat="1" ht="24.95" customHeight="1" x14ac:dyDescent="0.25">
      <c r="B228" s="292">
        <v>868</v>
      </c>
      <c r="C228" s="196">
        <v>44354</v>
      </c>
      <c r="D228" s="198">
        <v>0.78333333333333333</v>
      </c>
      <c r="E228" s="198">
        <v>0.78888888888888886</v>
      </c>
      <c r="F228" s="198" t="s">
        <v>455</v>
      </c>
      <c r="G228" s="284" t="s">
        <v>706</v>
      </c>
      <c r="H228" s="284" t="s">
        <v>707</v>
      </c>
      <c r="I228" s="199" t="s">
        <v>456</v>
      </c>
      <c r="J228" s="200">
        <v>8910</v>
      </c>
      <c r="K228" s="200">
        <v>7450</v>
      </c>
      <c r="L228" s="99">
        <f t="shared" si="2"/>
        <v>1460</v>
      </c>
      <c r="M228" s="92"/>
    </row>
    <row r="229" spans="2:13" s="91" customFormat="1" ht="24.95" customHeight="1" x14ac:dyDescent="0.25">
      <c r="B229" s="292">
        <v>872</v>
      </c>
      <c r="C229" s="196">
        <v>44354</v>
      </c>
      <c r="D229" s="198">
        <v>0.8354166666666667</v>
      </c>
      <c r="E229" s="198">
        <v>0.84513888888888899</v>
      </c>
      <c r="F229" s="198" t="s">
        <v>453</v>
      </c>
      <c r="G229" s="284" t="s">
        <v>706</v>
      </c>
      <c r="H229" s="284" t="s">
        <v>707</v>
      </c>
      <c r="I229" s="199" t="s">
        <v>471</v>
      </c>
      <c r="J229" s="200">
        <v>18810</v>
      </c>
      <c r="K229" s="200">
        <v>10670</v>
      </c>
      <c r="L229" s="187">
        <f t="shared" si="2"/>
        <v>8140</v>
      </c>
      <c r="M229" s="92"/>
    </row>
    <row r="230" spans="2:13" s="91" customFormat="1" ht="24.95" customHeight="1" x14ac:dyDescent="0.25">
      <c r="B230" s="292">
        <v>873</v>
      </c>
      <c r="C230" s="196">
        <v>44354</v>
      </c>
      <c r="D230" s="198">
        <v>0.9159722222222223</v>
      </c>
      <c r="E230" s="198">
        <v>0.92499999999999993</v>
      </c>
      <c r="F230" s="198" t="s">
        <v>450</v>
      </c>
      <c r="G230" s="284" t="s">
        <v>706</v>
      </c>
      <c r="H230" s="284" t="s">
        <v>707</v>
      </c>
      <c r="I230" s="199" t="s">
        <v>445</v>
      </c>
      <c r="J230" s="200">
        <v>21090</v>
      </c>
      <c r="K230" s="200">
        <v>10920</v>
      </c>
      <c r="L230" s="99">
        <f t="shared" si="2"/>
        <v>10170</v>
      </c>
      <c r="M230" s="92"/>
    </row>
    <row r="231" spans="2:13" s="91" customFormat="1" ht="24.95" customHeight="1" x14ac:dyDescent="0.25">
      <c r="B231" s="292">
        <v>874</v>
      </c>
      <c r="C231" s="196">
        <v>44354</v>
      </c>
      <c r="D231" s="198">
        <v>0.94652777777777775</v>
      </c>
      <c r="E231" s="198">
        <v>0.95694444444444438</v>
      </c>
      <c r="F231" s="198" t="s">
        <v>447</v>
      </c>
      <c r="G231" s="284" t="s">
        <v>706</v>
      </c>
      <c r="H231" s="284" t="s">
        <v>707</v>
      </c>
      <c r="I231" s="199" t="s">
        <v>448</v>
      </c>
      <c r="J231" s="200">
        <v>20570</v>
      </c>
      <c r="K231" s="200">
        <v>11080</v>
      </c>
      <c r="L231" s="99">
        <f t="shared" si="2"/>
        <v>9490</v>
      </c>
      <c r="M231" s="92"/>
    </row>
    <row r="232" spans="2:13" s="91" customFormat="1" ht="24.95" customHeight="1" x14ac:dyDescent="0.25">
      <c r="B232" s="292">
        <v>875</v>
      </c>
      <c r="C232" s="196">
        <v>44354</v>
      </c>
      <c r="D232" s="198">
        <v>0.98472222222222217</v>
      </c>
      <c r="E232" s="198">
        <v>0.9916666666666667</v>
      </c>
      <c r="F232" s="198" t="s">
        <v>453</v>
      </c>
      <c r="G232" s="284" t="s">
        <v>706</v>
      </c>
      <c r="H232" s="284" t="s">
        <v>707</v>
      </c>
      <c r="I232" s="199" t="s">
        <v>471</v>
      </c>
      <c r="J232" s="200">
        <v>19020</v>
      </c>
      <c r="K232" s="200">
        <v>10800</v>
      </c>
      <c r="L232" s="99">
        <f t="shared" si="2"/>
        <v>8220</v>
      </c>
      <c r="M232" s="92"/>
    </row>
    <row r="233" spans="2:13" s="91" customFormat="1" ht="24.95" customHeight="1" x14ac:dyDescent="0.25">
      <c r="B233" s="292">
        <v>876</v>
      </c>
      <c r="C233" s="196">
        <v>44355</v>
      </c>
      <c r="D233" s="198">
        <v>7.4305555555555555E-2</v>
      </c>
      <c r="E233" s="198">
        <v>8.2638888888888887E-2</v>
      </c>
      <c r="F233" s="198" t="s">
        <v>450</v>
      </c>
      <c r="G233" s="284" t="s">
        <v>706</v>
      </c>
      <c r="H233" s="284" t="s">
        <v>707</v>
      </c>
      <c r="I233" s="199" t="s">
        <v>445</v>
      </c>
      <c r="J233" s="200">
        <v>18370</v>
      </c>
      <c r="K233" s="200">
        <v>10720</v>
      </c>
      <c r="L233" s="99">
        <f t="shared" si="2"/>
        <v>7650</v>
      </c>
      <c r="M233" s="92"/>
    </row>
    <row r="234" spans="2:13" s="91" customFormat="1" ht="24.95" customHeight="1" x14ac:dyDescent="0.25">
      <c r="B234" s="292">
        <v>877</v>
      </c>
      <c r="C234" s="196">
        <v>44355</v>
      </c>
      <c r="D234" s="198">
        <v>0.10833333333333334</v>
      </c>
      <c r="E234" s="198">
        <v>0.11527777777777777</v>
      </c>
      <c r="F234" s="198" t="s">
        <v>447</v>
      </c>
      <c r="G234" s="284" t="s">
        <v>706</v>
      </c>
      <c r="H234" s="284" t="s">
        <v>707</v>
      </c>
      <c r="I234" s="199" t="s">
        <v>448</v>
      </c>
      <c r="J234" s="200">
        <v>16330</v>
      </c>
      <c r="K234" s="200">
        <v>11050</v>
      </c>
      <c r="L234" s="99">
        <f t="shared" si="2"/>
        <v>5280</v>
      </c>
      <c r="M234" s="92"/>
    </row>
    <row r="235" spans="2:13" s="91" customFormat="1" ht="24.95" customHeight="1" x14ac:dyDescent="0.25">
      <c r="B235" s="292">
        <v>878</v>
      </c>
      <c r="C235" s="196">
        <v>44355</v>
      </c>
      <c r="D235" s="198">
        <v>0.11944444444444445</v>
      </c>
      <c r="E235" s="198">
        <v>0.12638888888888888</v>
      </c>
      <c r="F235" s="198" t="s">
        <v>444</v>
      </c>
      <c r="G235" s="284" t="s">
        <v>706</v>
      </c>
      <c r="H235" s="284" t="s">
        <v>707</v>
      </c>
      <c r="I235" s="199" t="s">
        <v>471</v>
      </c>
      <c r="J235" s="200">
        <v>13160</v>
      </c>
      <c r="K235" s="200">
        <v>10930</v>
      </c>
      <c r="L235" s="99">
        <f t="shared" si="2"/>
        <v>2230</v>
      </c>
      <c r="M235" s="92"/>
    </row>
    <row r="236" spans="2:13" s="91" customFormat="1" ht="24.95" customHeight="1" x14ac:dyDescent="0.25">
      <c r="B236" s="292">
        <v>879</v>
      </c>
      <c r="C236" s="196">
        <v>44355</v>
      </c>
      <c r="D236" s="198">
        <v>0.17430555555555557</v>
      </c>
      <c r="E236" s="198">
        <v>0.18333333333333335</v>
      </c>
      <c r="F236" s="198" t="s">
        <v>450</v>
      </c>
      <c r="G236" s="284" t="s">
        <v>706</v>
      </c>
      <c r="H236" s="284" t="s">
        <v>707</v>
      </c>
      <c r="I236" s="199" t="s">
        <v>445</v>
      </c>
      <c r="J236" s="200">
        <v>13690</v>
      </c>
      <c r="K236" s="200">
        <v>10860</v>
      </c>
      <c r="L236" s="99">
        <f t="shared" si="2"/>
        <v>2830</v>
      </c>
      <c r="M236" s="92"/>
    </row>
    <row r="237" spans="2:13" s="91" customFormat="1" ht="24.95" customHeight="1" x14ac:dyDescent="0.25">
      <c r="B237" s="292">
        <v>880</v>
      </c>
      <c r="C237" s="196">
        <v>44355</v>
      </c>
      <c r="D237" s="198">
        <v>0.32569444444444445</v>
      </c>
      <c r="E237" s="198">
        <v>0.33263888888888887</v>
      </c>
      <c r="F237" s="198" t="s">
        <v>453</v>
      </c>
      <c r="G237" s="284" t="s">
        <v>706</v>
      </c>
      <c r="H237" s="284" t="s">
        <v>707</v>
      </c>
      <c r="I237" s="199" t="s">
        <v>473</v>
      </c>
      <c r="J237" s="200">
        <v>16600</v>
      </c>
      <c r="K237" s="200">
        <v>10670</v>
      </c>
      <c r="L237" s="99">
        <f t="shared" si="2"/>
        <v>5930</v>
      </c>
      <c r="M237" s="92"/>
    </row>
    <row r="238" spans="2:13" s="91" customFormat="1" ht="24.95" customHeight="1" x14ac:dyDescent="0.25">
      <c r="B238" s="292">
        <v>884</v>
      </c>
      <c r="C238" s="196">
        <v>44355</v>
      </c>
      <c r="D238" s="198">
        <v>0.45277777777777778</v>
      </c>
      <c r="E238" s="198">
        <v>0.4597222222222222</v>
      </c>
      <c r="F238" s="198" t="s">
        <v>455</v>
      </c>
      <c r="G238" s="284" t="s">
        <v>706</v>
      </c>
      <c r="H238" s="284" t="s">
        <v>707</v>
      </c>
      <c r="I238" s="199" t="s">
        <v>463</v>
      </c>
      <c r="J238" s="200">
        <v>9620</v>
      </c>
      <c r="K238" s="200">
        <v>7580</v>
      </c>
      <c r="L238" s="99">
        <f t="shared" si="2"/>
        <v>2040</v>
      </c>
      <c r="M238" s="92"/>
    </row>
    <row r="239" spans="2:13" s="91" customFormat="1" ht="24.95" customHeight="1" x14ac:dyDescent="0.25">
      <c r="B239" s="292">
        <v>885</v>
      </c>
      <c r="C239" s="196">
        <v>44355</v>
      </c>
      <c r="D239" s="198">
        <v>0.49305555555555558</v>
      </c>
      <c r="E239" s="198">
        <v>0.50138888888888888</v>
      </c>
      <c r="F239" s="198" t="s">
        <v>447</v>
      </c>
      <c r="G239" s="284" t="s">
        <v>706</v>
      </c>
      <c r="H239" s="284" t="s">
        <v>707</v>
      </c>
      <c r="I239" s="199" t="s">
        <v>458</v>
      </c>
      <c r="J239" s="200">
        <v>20300</v>
      </c>
      <c r="K239" s="200">
        <v>10940</v>
      </c>
      <c r="L239" s="99">
        <f t="shared" si="2"/>
        <v>9360</v>
      </c>
      <c r="M239" s="92"/>
    </row>
    <row r="240" spans="2:13" s="91" customFormat="1" ht="24.95" customHeight="1" x14ac:dyDescent="0.25">
      <c r="B240" s="292">
        <v>886</v>
      </c>
      <c r="C240" s="196">
        <v>44355</v>
      </c>
      <c r="D240" s="198">
        <v>0.5229166666666667</v>
      </c>
      <c r="E240" s="198">
        <v>0.52986111111111112</v>
      </c>
      <c r="F240" s="198" t="s">
        <v>444</v>
      </c>
      <c r="G240" s="284" t="s">
        <v>706</v>
      </c>
      <c r="H240" s="284" t="s">
        <v>707</v>
      </c>
      <c r="I240" s="199" t="s">
        <v>475</v>
      </c>
      <c r="J240" s="200">
        <v>18820</v>
      </c>
      <c r="K240" s="200">
        <v>10710</v>
      </c>
      <c r="L240" s="99">
        <f t="shared" si="2"/>
        <v>8110</v>
      </c>
      <c r="M240" s="92"/>
    </row>
    <row r="241" spans="2:13" s="91" customFormat="1" ht="24.95" customHeight="1" x14ac:dyDescent="0.25">
      <c r="B241" s="292">
        <v>887</v>
      </c>
      <c r="C241" s="196">
        <v>44355</v>
      </c>
      <c r="D241" s="198">
        <v>0.5756944444444444</v>
      </c>
      <c r="E241" s="198">
        <v>0.58124999999999993</v>
      </c>
      <c r="F241" s="198" t="s">
        <v>455</v>
      </c>
      <c r="G241" s="284" t="s">
        <v>706</v>
      </c>
      <c r="H241" s="284" t="s">
        <v>707</v>
      </c>
      <c r="I241" s="199" t="s">
        <v>463</v>
      </c>
      <c r="J241" s="200">
        <v>8950</v>
      </c>
      <c r="K241" s="200">
        <v>7490</v>
      </c>
      <c r="L241" s="99">
        <f t="shared" si="2"/>
        <v>1460</v>
      </c>
      <c r="M241" s="92"/>
    </row>
    <row r="242" spans="2:13" s="91" customFormat="1" ht="24.95" customHeight="1" x14ac:dyDescent="0.25">
      <c r="B242" s="292">
        <v>888</v>
      </c>
      <c r="C242" s="196">
        <v>44355</v>
      </c>
      <c r="D242" s="198">
        <v>0.59513888888888888</v>
      </c>
      <c r="E242" s="198">
        <v>0.6020833333333333</v>
      </c>
      <c r="F242" s="198" t="s">
        <v>450</v>
      </c>
      <c r="G242" s="284" t="s">
        <v>706</v>
      </c>
      <c r="H242" s="284" t="s">
        <v>707</v>
      </c>
      <c r="I242" s="199" t="s">
        <v>465</v>
      </c>
      <c r="J242" s="200">
        <v>18440</v>
      </c>
      <c r="K242" s="200">
        <v>10660</v>
      </c>
      <c r="L242" s="99">
        <f t="shared" si="2"/>
        <v>7780</v>
      </c>
      <c r="M242" s="92"/>
    </row>
    <row r="243" spans="2:13" s="91" customFormat="1" ht="24.95" customHeight="1" x14ac:dyDescent="0.25">
      <c r="B243" s="292">
        <v>889</v>
      </c>
      <c r="C243" s="196">
        <v>44355</v>
      </c>
      <c r="D243" s="198">
        <v>0.61527777777777781</v>
      </c>
      <c r="E243" s="198">
        <v>0.62361111111111112</v>
      </c>
      <c r="F243" s="198" t="s">
        <v>453</v>
      </c>
      <c r="G243" s="284" t="s">
        <v>706</v>
      </c>
      <c r="H243" s="284" t="s">
        <v>707</v>
      </c>
      <c r="I243" s="199" t="s">
        <v>473</v>
      </c>
      <c r="J243" s="200">
        <v>18730</v>
      </c>
      <c r="K243" s="200">
        <v>10700</v>
      </c>
      <c r="L243" s="99">
        <f t="shared" si="2"/>
        <v>8030</v>
      </c>
      <c r="M243" s="92"/>
    </row>
    <row r="244" spans="2:13" s="91" customFormat="1" ht="24.95" customHeight="1" x14ac:dyDescent="0.25">
      <c r="B244" s="292">
        <v>892</v>
      </c>
      <c r="C244" s="196">
        <v>44355</v>
      </c>
      <c r="D244" s="198">
        <v>0.72916666666666663</v>
      </c>
      <c r="E244" s="198">
        <v>0.7368055555555556</v>
      </c>
      <c r="F244" s="198" t="s">
        <v>450</v>
      </c>
      <c r="G244" s="284" t="s">
        <v>706</v>
      </c>
      <c r="H244" s="284" t="s">
        <v>707</v>
      </c>
      <c r="I244" s="199" t="s">
        <v>465</v>
      </c>
      <c r="J244" s="200">
        <v>16590</v>
      </c>
      <c r="K244" s="200">
        <v>11060</v>
      </c>
      <c r="L244" s="99">
        <f t="shared" si="2"/>
        <v>5530</v>
      </c>
      <c r="M244" s="92"/>
    </row>
    <row r="245" spans="2:13" s="91" customFormat="1" ht="24.95" customHeight="1" x14ac:dyDescent="0.25">
      <c r="B245" s="292">
        <v>891</v>
      </c>
      <c r="C245" s="196">
        <v>44355</v>
      </c>
      <c r="D245" s="198">
        <v>0.72986111111111107</v>
      </c>
      <c r="E245" s="198">
        <v>0.73541666666666661</v>
      </c>
      <c r="F245" s="198" t="s">
        <v>453</v>
      </c>
      <c r="G245" s="284" t="s">
        <v>706</v>
      </c>
      <c r="H245" s="284" t="s">
        <v>707</v>
      </c>
      <c r="I245" s="199" t="s">
        <v>473</v>
      </c>
      <c r="J245" s="200">
        <v>15400</v>
      </c>
      <c r="K245" s="200">
        <v>10710</v>
      </c>
      <c r="L245" s="99">
        <f t="shared" si="2"/>
        <v>4690</v>
      </c>
      <c r="M245" s="92"/>
    </row>
    <row r="246" spans="2:13" s="91" customFormat="1" ht="24.95" customHeight="1" x14ac:dyDescent="0.25">
      <c r="B246" s="292">
        <v>893</v>
      </c>
      <c r="C246" s="196">
        <v>44355</v>
      </c>
      <c r="D246" s="198">
        <v>0.73958333333333337</v>
      </c>
      <c r="E246" s="198">
        <v>0.74722222222222223</v>
      </c>
      <c r="F246" s="198" t="s">
        <v>447</v>
      </c>
      <c r="G246" s="284" t="s">
        <v>706</v>
      </c>
      <c r="H246" s="284" t="s">
        <v>707</v>
      </c>
      <c r="I246" s="199" t="s">
        <v>458</v>
      </c>
      <c r="J246" s="200">
        <v>17190</v>
      </c>
      <c r="K246" s="200">
        <v>10910</v>
      </c>
      <c r="L246" s="99">
        <f t="shared" si="2"/>
        <v>6280</v>
      </c>
      <c r="M246" s="92"/>
    </row>
    <row r="247" spans="2:13" s="91" customFormat="1" ht="24.95" customHeight="1" x14ac:dyDescent="0.25">
      <c r="B247" s="292">
        <v>894</v>
      </c>
      <c r="C247" s="196">
        <v>44355</v>
      </c>
      <c r="D247" s="198">
        <v>0.76458333333333339</v>
      </c>
      <c r="E247" s="198">
        <v>0.7715277777777777</v>
      </c>
      <c r="F247" s="198" t="s">
        <v>444</v>
      </c>
      <c r="G247" s="284" t="s">
        <v>706</v>
      </c>
      <c r="H247" s="284" t="s">
        <v>707</v>
      </c>
      <c r="I247" s="199" t="s">
        <v>475</v>
      </c>
      <c r="J247" s="200">
        <v>17560</v>
      </c>
      <c r="K247" s="200">
        <v>10790</v>
      </c>
      <c r="L247" s="99">
        <f t="shared" si="2"/>
        <v>6770</v>
      </c>
      <c r="M247" s="92"/>
    </row>
    <row r="248" spans="2:13" s="91" customFormat="1" ht="24.95" customHeight="1" x14ac:dyDescent="0.25">
      <c r="B248" s="292">
        <v>895</v>
      </c>
      <c r="C248" s="196">
        <v>44355</v>
      </c>
      <c r="D248" s="198">
        <v>0.91180555555555554</v>
      </c>
      <c r="E248" s="198">
        <v>0.92083333333333339</v>
      </c>
      <c r="F248" s="198" t="s">
        <v>444</v>
      </c>
      <c r="G248" s="284" t="s">
        <v>706</v>
      </c>
      <c r="H248" s="284" t="s">
        <v>707</v>
      </c>
      <c r="I248" s="199" t="s">
        <v>471</v>
      </c>
      <c r="J248" s="200">
        <v>18720</v>
      </c>
      <c r="K248" s="200">
        <v>10900</v>
      </c>
      <c r="L248" s="99">
        <f t="shared" si="2"/>
        <v>7820</v>
      </c>
      <c r="M248" s="92"/>
    </row>
    <row r="249" spans="2:13" s="91" customFormat="1" ht="24.95" customHeight="1" x14ac:dyDescent="0.25">
      <c r="B249" s="292">
        <v>896</v>
      </c>
      <c r="C249" s="196">
        <v>44355</v>
      </c>
      <c r="D249" s="198">
        <v>0.91736111111111107</v>
      </c>
      <c r="E249" s="198">
        <v>0.92499999999999993</v>
      </c>
      <c r="F249" s="198" t="s">
        <v>447</v>
      </c>
      <c r="G249" s="284" t="s">
        <v>706</v>
      </c>
      <c r="H249" s="284" t="s">
        <v>707</v>
      </c>
      <c r="I249" s="199" t="s">
        <v>451</v>
      </c>
      <c r="J249" s="200">
        <v>21070</v>
      </c>
      <c r="K249" s="200">
        <v>11020</v>
      </c>
      <c r="L249" s="99">
        <f t="shared" si="2"/>
        <v>10050</v>
      </c>
      <c r="M249" s="92"/>
    </row>
    <row r="250" spans="2:13" s="91" customFormat="1" ht="24.95" customHeight="1" x14ac:dyDescent="0.25">
      <c r="B250" s="292">
        <v>897</v>
      </c>
      <c r="C250" s="196">
        <v>44355</v>
      </c>
      <c r="D250" s="198">
        <v>0.97152777777777777</v>
      </c>
      <c r="E250" s="198">
        <v>0.98055555555555562</v>
      </c>
      <c r="F250" s="198" t="s">
        <v>453</v>
      </c>
      <c r="G250" s="284" t="s">
        <v>706</v>
      </c>
      <c r="H250" s="284" t="s">
        <v>707</v>
      </c>
      <c r="I250" s="199" t="s">
        <v>448</v>
      </c>
      <c r="J250" s="200">
        <v>19370</v>
      </c>
      <c r="K250" s="200">
        <v>10880</v>
      </c>
      <c r="L250" s="99">
        <f t="shared" si="2"/>
        <v>8490</v>
      </c>
      <c r="M250" s="92"/>
    </row>
    <row r="251" spans="2:13" s="91" customFormat="1" ht="24.95" customHeight="1" x14ac:dyDescent="0.25">
      <c r="B251" s="292">
        <v>898</v>
      </c>
      <c r="C251" s="196">
        <v>44356</v>
      </c>
      <c r="D251" s="198">
        <v>2.8472222222222222E-2</v>
      </c>
      <c r="E251" s="198">
        <v>3.5416666666666666E-2</v>
      </c>
      <c r="F251" s="198" t="s">
        <v>453</v>
      </c>
      <c r="G251" s="284" t="s">
        <v>706</v>
      </c>
      <c r="H251" s="284" t="s">
        <v>707</v>
      </c>
      <c r="I251" s="199" t="s">
        <v>448</v>
      </c>
      <c r="J251" s="200">
        <v>12470</v>
      </c>
      <c r="K251" s="200">
        <v>10740</v>
      </c>
      <c r="L251" s="99">
        <f t="shared" si="2"/>
        <v>1730</v>
      </c>
      <c r="M251" s="92"/>
    </row>
    <row r="252" spans="2:13" s="91" customFormat="1" ht="24.95" customHeight="1" x14ac:dyDescent="0.25">
      <c r="B252" s="292">
        <v>899</v>
      </c>
      <c r="C252" s="196">
        <v>44356</v>
      </c>
      <c r="D252" s="198">
        <v>8.819444444444445E-2</v>
      </c>
      <c r="E252" s="198">
        <v>9.9999999999999992E-2</v>
      </c>
      <c r="F252" s="198" t="s">
        <v>444</v>
      </c>
      <c r="G252" s="284" t="s">
        <v>706</v>
      </c>
      <c r="H252" s="284" t="s">
        <v>707</v>
      </c>
      <c r="I252" s="199" t="s">
        <v>471</v>
      </c>
      <c r="J252" s="200">
        <v>18330</v>
      </c>
      <c r="K252" s="200">
        <v>10810</v>
      </c>
      <c r="L252" s="99">
        <f t="shared" si="2"/>
        <v>7520</v>
      </c>
      <c r="M252" s="92"/>
    </row>
    <row r="253" spans="2:13" s="91" customFormat="1" ht="24.95" customHeight="1" x14ac:dyDescent="0.25">
      <c r="B253" s="292">
        <v>904</v>
      </c>
      <c r="C253" s="196">
        <v>44356</v>
      </c>
      <c r="D253" s="198">
        <v>0.46458333333333335</v>
      </c>
      <c r="E253" s="198">
        <v>0.47013888888888888</v>
      </c>
      <c r="F253" s="198" t="s">
        <v>447</v>
      </c>
      <c r="G253" s="284" t="s">
        <v>706</v>
      </c>
      <c r="H253" s="284" t="s">
        <v>707</v>
      </c>
      <c r="I253" s="199" t="s">
        <v>460</v>
      </c>
      <c r="J253" s="200">
        <v>19690</v>
      </c>
      <c r="K253" s="200">
        <v>10770</v>
      </c>
      <c r="L253" s="99">
        <f t="shared" si="2"/>
        <v>8920</v>
      </c>
      <c r="M253" s="92"/>
    </row>
    <row r="254" spans="2:13" s="91" customFormat="1" ht="24.95" customHeight="1" x14ac:dyDescent="0.25">
      <c r="B254" s="292">
        <v>905</v>
      </c>
      <c r="C254" s="196">
        <v>44356</v>
      </c>
      <c r="D254" s="198">
        <v>0.5131944444444444</v>
      </c>
      <c r="E254" s="198">
        <v>0.52013888888888882</v>
      </c>
      <c r="F254" s="198" t="s">
        <v>455</v>
      </c>
      <c r="G254" s="284" t="s">
        <v>706</v>
      </c>
      <c r="H254" s="284" t="s">
        <v>707</v>
      </c>
      <c r="I254" s="199" t="s">
        <v>456</v>
      </c>
      <c r="J254" s="200">
        <v>10650</v>
      </c>
      <c r="K254" s="200">
        <v>7530</v>
      </c>
      <c r="L254" s="99">
        <f t="shared" si="2"/>
        <v>3120</v>
      </c>
      <c r="M254" s="92"/>
    </row>
    <row r="255" spans="2:13" s="91" customFormat="1" ht="24.95" customHeight="1" x14ac:dyDescent="0.25">
      <c r="B255" s="292">
        <v>906</v>
      </c>
      <c r="C255" s="196">
        <v>44356</v>
      </c>
      <c r="D255" s="198">
        <v>0.57152777777777775</v>
      </c>
      <c r="E255" s="198">
        <v>0.57777777777777783</v>
      </c>
      <c r="F255" s="198" t="s">
        <v>447</v>
      </c>
      <c r="G255" s="284" t="s">
        <v>706</v>
      </c>
      <c r="H255" s="284" t="s">
        <v>707</v>
      </c>
      <c r="I255" s="199" t="s">
        <v>460</v>
      </c>
      <c r="J255" s="200">
        <v>15820</v>
      </c>
      <c r="K255" s="200">
        <v>10730</v>
      </c>
      <c r="L255" s="99">
        <f t="shared" si="2"/>
        <v>5090</v>
      </c>
      <c r="M255" s="92"/>
    </row>
    <row r="256" spans="2:13" s="91" customFormat="1" ht="24.95" customHeight="1" x14ac:dyDescent="0.25">
      <c r="B256" s="292">
        <v>908</v>
      </c>
      <c r="C256" s="196">
        <v>44356</v>
      </c>
      <c r="D256" s="198">
        <v>0.59861111111111109</v>
      </c>
      <c r="E256" s="198">
        <v>0.60555555555555551</v>
      </c>
      <c r="F256" s="198" t="s">
        <v>453</v>
      </c>
      <c r="G256" s="284" t="s">
        <v>706</v>
      </c>
      <c r="H256" s="284" t="s">
        <v>707</v>
      </c>
      <c r="I256" s="199" t="s">
        <v>463</v>
      </c>
      <c r="J256" s="200">
        <v>16460</v>
      </c>
      <c r="K256" s="200">
        <v>10710</v>
      </c>
      <c r="L256" s="99">
        <f t="shared" si="2"/>
        <v>5750</v>
      </c>
      <c r="M256" s="92"/>
    </row>
    <row r="257" spans="2:13" s="91" customFormat="1" ht="24.95" customHeight="1" x14ac:dyDescent="0.25">
      <c r="B257" s="292">
        <v>909</v>
      </c>
      <c r="C257" s="196">
        <v>44356</v>
      </c>
      <c r="D257" s="198">
        <v>0.59930555555555554</v>
      </c>
      <c r="E257" s="198">
        <v>0.6069444444444444</v>
      </c>
      <c r="F257" s="198" t="s">
        <v>444</v>
      </c>
      <c r="G257" s="284" t="s">
        <v>706</v>
      </c>
      <c r="H257" s="284" t="s">
        <v>707</v>
      </c>
      <c r="I257" s="199" t="s">
        <v>474</v>
      </c>
      <c r="J257" s="200">
        <v>18420</v>
      </c>
      <c r="K257" s="200">
        <v>10700</v>
      </c>
      <c r="L257" s="99">
        <f t="shared" si="2"/>
        <v>7720</v>
      </c>
      <c r="M257" s="92"/>
    </row>
    <row r="258" spans="2:13" s="91" customFormat="1" ht="24.95" customHeight="1" x14ac:dyDescent="0.25">
      <c r="B258" s="292">
        <v>910</v>
      </c>
      <c r="C258" s="196">
        <v>44356</v>
      </c>
      <c r="D258" s="198">
        <v>0.61111111111111105</v>
      </c>
      <c r="E258" s="198">
        <v>0.61875000000000002</v>
      </c>
      <c r="F258" s="198" t="s">
        <v>455</v>
      </c>
      <c r="G258" s="284" t="s">
        <v>706</v>
      </c>
      <c r="H258" s="284" t="s">
        <v>707</v>
      </c>
      <c r="I258" s="199" t="s">
        <v>456</v>
      </c>
      <c r="J258" s="200">
        <v>8700</v>
      </c>
      <c r="K258" s="200">
        <v>7520</v>
      </c>
      <c r="L258" s="99">
        <f t="shared" si="2"/>
        <v>1180</v>
      </c>
      <c r="M258" s="92"/>
    </row>
    <row r="259" spans="2:13" s="91" customFormat="1" ht="24.95" customHeight="1" x14ac:dyDescent="0.25">
      <c r="B259" s="292">
        <v>911</v>
      </c>
      <c r="C259" s="196">
        <v>44356</v>
      </c>
      <c r="D259" s="198">
        <v>0.61388888888888882</v>
      </c>
      <c r="E259" s="198">
        <v>0.62222222222222223</v>
      </c>
      <c r="F259" s="198" t="s">
        <v>450</v>
      </c>
      <c r="G259" s="284" t="s">
        <v>706</v>
      </c>
      <c r="H259" s="284" t="s">
        <v>707</v>
      </c>
      <c r="I259" s="199" t="s">
        <v>475</v>
      </c>
      <c r="J259" s="200">
        <v>16270</v>
      </c>
      <c r="K259" s="200">
        <v>10710</v>
      </c>
      <c r="L259" s="99">
        <f t="shared" si="2"/>
        <v>5560</v>
      </c>
      <c r="M259" s="92"/>
    </row>
    <row r="260" spans="2:13" s="91" customFormat="1" ht="24.95" customHeight="1" x14ac:dyDescent="0.25">
      <c r="B260" s="292">
        <v>912</v>
      </c>
      <c r="C260" s="196">
        <v>44356</v>
      </c>
      <c r="D260" s="198">
        <v>0.72569444444444453</v>
      </c>
      <c r="E260" s="198">
        <v>0.73333333333333339</v>
      </c>
      <c r="F260" s="198" t="s">
        <v>450</v>
      </c>
      <c r="G260" s="284" t="s">
        <v>706</v>
      </c>
      <c r="H260" s="284" t="s">
        <v>707</v>
      </c>
      <c r="I260" s="199" t="s">
        <v>475</v>
      </c>
      <c r="J260" s="200">
        <v>14250</v>
      </c>
      <c r="K260" s="200">
        <v>10680</v>
      </c>
      <c r="L260" s="99">
        <f t="shared" si="2"/>
        <v>3570</v>
      </c>
      <c r="M260" s="92"/>
    </row>
    <row r="261" spans="2:13" s="91" customFormat="1" ht="24.95" customHeight="1" x14ac:dyDescent="0.25">
      <c r="B261" s="294">
        <v>913</v>
      </c>
      <c r="C261" s="196">
        <v>44356</v>
      </c>
      <c r="D261" s="295">
        <v>0.7319444444444444</v>
      </c>
      <c r="E261" s="295">
        <v>0.7402777777777777</v>
      </c>
      <c r="F261" s="198" t="s">
        <v>453</v>
      </c>
      <c r="G261" s="284" t="s">
        <v>706</v>
      </c>
      <c r="H261" s="284" t="s">
        <v>707</v>
      </c>
      <c r="I261" s="296" t="s">
        <v>463</v>
      </c>
      <c r="J261" s="297">
        <v>14290</v>
      </c>
      <c r="K261" s="297">
        <v>10810</v>
      </c>
      <c r="L261" s="99">
        <f t="shared" si="2"/>
        <v>3480</v>
      </c>
      <c r="M261" s="92"/>
    </row>
    <row r="262" spans="2:13" s="91" customFormat="1" ht="24.95" customHeight="1" x14ac:dyDescent="0.25">
      <c r="B262" s="292">
        <v>914</v>
      </c>
      <c r="C262" s="196">
        <v>44356</v>
      </c>
      <c r="D262" s="198">
        <v>0.91041666666666676</v>
      </c>
      <c r="E262" s="198">
        <v>0.92083333333333339</v>
      </c>
      <c r="F262" s="198" t="s">
        <v>444</v>
      </c>
      <c r="G262" s="284" t="s">
        <v>706</v>
      </c>
      <c r="H262" s="284" t="s">
        <v>707</v>
      </c>
      <c r="I262" s="199" t="s">
        <v>471</v>
      </c>
      <c r="J262" s="200">
        <v>18600</v>
      </c>
      <c r="K262" s="200">
        <v>10750</v>
      </c>
      <c r="L262" s="99">
        <f t="shared" si="2"/>
        <v>7850</v>
      </c>
      <c r="M262" s="92"/>
    </row>
    <row r="263" spans="2:13" s="91" customFormat="1" ht="24.95" customHeight="1" x14ac:dyDescent="0.25">
      <c r="B263" s="292">
        <v>915</v>
      </c>
      <c r="C263" s="196">
        <v>44356</v>
      </c>
      <c r="D263" s="198">
        <v>0.93333333333333324</v>
      </c>
      <c r="E263" s="198">
        <v>0.94166666666666676</v>
      </c>
      <c r="F263" s="198" t="s">
        <v>450</v>
      </c>
      <c r="G263" s="284" t="s">
        <v>706</v>
      </c>
      <c r="H263" s="284" t="s">
        <v>707</v>
      </c>
      <c r="I263" s="199" t="s">
        <v>451</v>
      </c>
      <c r="J263" s="200">
        <v>20080</v>
      </c>
      <c r="K263" s="200">
        <v>10810</v>
      </c>
      <c r="L263" s="99">
        <f t="shared" si="2"/>
        <v>9270</v>
      </c>
      <c r="M263" s="92"/>
    </row>
    <row r="264" spans="2:13" s="91" customFormat="1" ht="24.95" customHeight="1" x14ac:dyDescent="0.25">
      <c r="B264" s="292">
        <v>916</v>
      </c>
      <c r="C264" s="196">
        <v>44356</v>
      </c>
      <c r="D264" s="198">
        <v>0.99861111111111101</v>
      </c>
      <c r="E264" s="198">
        <v>6.9444444444444441E-3</v>
      </c>
      <c r="F264" s="198" t="s">
        <v>447</v>
      </c>
      <c r="G264" s="284" t="s">
        <v>706</v>
      </c>
      <c r="H264" s="284" t="s">
        <v>707</v>
      </c>
      <c r="I264" s="199" t="s">
        <v>445</v>
      </c>
      <c r="J264" s="200">
        <v>19880</v>
      </c>
      <c r="K264" s="200">
        <v>11020</v>
      </c>
      <c r="L264" s="99">
        <f t="shared" si="2"/>
        <v>8860</v>
      </c>
      <c r="M264" s="92"/>
    </row>
    <row r="265" spans="2:13" s="91" customFormat="1" ht="24.95" customHeight="1" x14ac:dyDescent="0.25">
      <c r="B265" s="292">
        <v>917</v>
      </c>
      <c r="C265" s="196">
        <v>44357</v>
      </c>
      <c r="D265" s="198">
        <v>4.2361111111111106E-2</v>
      </c>
      <c r="E265" s="198">
        <v>4.9305555555555554E-2</v>
      </c>
      <c r="F265" s="198" t="s">
        <v>444</v>
      </c>
      <c r="G265" s="284" t="s">
        <v>706</v>
      </c>
      <c r="H265" s="284" t="s">
        <v>707</v>
      </c>
      <c r="I265" s="199" t="s">
        <v>471</v>
      </c>
      <c r="J265" s="200">
        <v>15720</v>
      </c>
      <c r="K265" s="200">
        <v>10840</v>
      </c>
      <c r="L265" s="99">
        <f t="shared" si="2"/>
        <v>4880</v>
      </c>
      <c r="M265" s="92"/>
    </row>
    <row r="266" spans="2:13" s="91" customFormat="1" ht="24.95" customHeight="1" x14ac:dyDescent="0.25">
      <c r="B266" s="292">
        <v>920</v>
      </c>
      <c r="C266" s="196">
        <v>44357</v>
      </c>
      <c r="D266" s="198">
        <v>0.48333333333333334</v>
      </c>
      <c r="E266" s="198">
        <v>0.4909722222222222</v>
      </c>
      <c r="F266" s="198" t="s">
        <v>447</v>
      </c>
      <c r="G266" s="284" t="s">
        <v>706</v>
      </c>
      <c r="H266" s="284" t="s">
        <v>707</v>
      </c>
      <c r="I266" s="199" t="s">
        <v>458</v>
      </c>
      <c r="J266" s="200">
        <v>19910</v>
      </c>
      <c r="K266" s="200">
        <v>10960</v>
      </c>
      <c r="L266" s="99">
        <f t="shared" si="2"/>
        <v>8950</v>
      </c>
      <c r="M266" s="92"/>
    </row>
    <row r="267" spans="2:13" s="91" customFormat="1" ht="24.95" customHeight="1" x14ac:dyDescent="0.25">
      <c r="B267" s="292">
        <v>921</v>
      </c>
      <c r="C267" s="196">
        <v>44357</v>
      </c>
      <c r="D267" s="198">
        <v>0.48888888888888887</v>
      </c>
      <c r="E267" s="198">
        <v>0.5</v>
      </c>
      <c r="F267" s="198" t="s">
        <v>453</v>
      </c>
      <c r="G267" s="284" t="s">
        <v>706</v>
      </c>
      <c r="H267" s="284" t="s">
        <v>707</v>
      </c>
      <c r="I267" s="199" t="s">
        <v>473</v>
      </c>
      <c r="J267" s="200">
        <v>15680</v>
      </c>
      <c r="K267" s="200">
        <v>10800</v>
      </c>
      <c r="L267" s="99">
        <f t="shared" si="2"/>
        <v>4880</v>
      </c>
      <c r="M267" s="92"/>
    </row>
    <row r="268" spans="2:13" s="91" customFormat="1" ht="24.95" customHeight="1" x14ac:dyDescent="0.25">
      <c r="B268" s="292">
        <v>922</v>
      </c>
      <c r="C268" s="196">
        <v>44357</v>
      </c>
      <c r="D268" s="198">
        <v>0.5180555555555556</v>
      </c>
      <c r="E268" s="198">
        <v>0.53125</v>
      </c>
      <c r="F268" s="198" t="s">
        <v>450</v>
      </c>
      <c r="G268" s="284" t="s">
        <v>706</v>
      </c>
      <c r="H268" s="284" t="s">
        <v>707</v>
      </c>
      <c r="I268" s="199" t="s">
        <v>465</v>
      </c>
      <c r="J268" s="200">
        <v>17070</v>
      </c>
      <c r="K268" s="200">
        <v>10560</v>
      </c>
      <c r="L268" s="99">
        <f t="shared" si="2"/>
        <v>6510</v>
      </c>
      <c r="M268" s="92"/>
    </row>
    <row r="269" spans="2:13" s="91" customFormat="1" ht="24.95" customHeight="1" x14ac:dyDescent="0.25">
      <c r="B269" s="292">
        <v>923</v>
      </c>
      <c r="C269" s="196">
        <v>44357</v>
      </c>
      <c r="D269" s="198">
        <v>0.52847222222222223</v>
      </c>
      <c r="E269" s="198">
        <v>0.53472222222222221</v>
      </c>
      <c r="F269" s="198" t="s">
        <v>444</v>
      </c>
      <c r="G269" s="284" t="s">
        <v>706</v>
      </c>
      <c r="H269" s="284" t="s">
        <v>707</v>
      </c>
      <c r="I269" s="199" t="s">
        <v>460</v>
      </c>
      <c r="J269" s="200">
        <v>18130</v>
      </c>
      <c r="K269" s="200">
        <v>10580</v>
      </c>
      <c r="L269" s="99">
        <f t="shared" si="2"/>
        <v>7550</v>
      </c>
      <c r="M269" s="92"/>
    </row>
    <row r="270" spans="2:13" s="91" customFormat="1" ht="24.95" customHeight="1" x14ac:dyDescent="0.25">
      <c r="B270" s="292">
        <v>924</v>
      </c>
      <c r="C270" s="196">
        <v>44357</v>
      </c>
      <c r="D270" s="198">
        <v>0.5756944444444444</v>
      </c>
      <c r="E270" s="198">
        <v>0.5854166666666667</v>
      </c>
      <c r="F270" s="198" t="s">
        <v>455</v>
      </c>
      <c r="G270" s="284" t="s">
        <v>706</v>
      </c>
      <c r="H270" s="284" t="s">
        <v>707</v>
      </c>
      <c r="I270" s="199" t="s">
        <v>475</v>
      </c>
      <c r="J270" s="200">
        <v>10310</v>
      </c>
      <c r="K270" s="200">
        <v>7520</v>
      </c>
      <c r="L270" s="99">
        <f t="shared" si="2"/>
        <v>2790</v>
      </c>
      <c r="M270" s="92"/>
    </row>
    <row r="271" spans="2:13" s="91" customFormat="1" ht="24.95" customHeight="1" x14ac:dyDescent="0.25">
      <c r="B271" s="292">
        <v>933</v>
      </c>
      <c r="C271" s="196">
        <v>44357</v>
      </c>
      <c r="D271" s="198">
        <v>0.6694444444444444</v>
      </c>
      <c r="E271" s="198">
        <v>0.67499999999999993</v>
      </c>
      <c r="F271" s="198" t="s">
        <v>455</v>
      </c>
      <c r="G271" s="284" t="s">
        <v>706</v>
      </c>
      <c r="H271" s="284" t="s">
        <v>707</v>
      </c>
      <c r="I271" s="199" t="s">
        <v>475</v>
      </c>
      <c r="J271" s="200">
        <v>8370</v>
      </c>
      <c r="K271" s="200">
        <v>7410</v>
      </c>
      <c r="L271" s="99">
        <f t="shared" si="2"/>
        <v>960</v>
      </c>
      <c r="M271" s="92"/>
    </row>
    <row r="272" spans="2:13" s="91" customFormat="1" ht="24.95" customHeight="1" x14ac:dyDescent="0.25">
      <c r="B272" s="294">
        <v>938</v>
      </c>
      <c r="C272" s="196">
        <v>44357</v>
      </c>
      <c r="D272" s="295">
        <v>0.86041666666666661</v>
      </c>
      <c r="E272" s="295">
        <v>0.86805555555555547</v>
      </c>
      <c r="F272" s="198" t="s">
        <v>444</v>
      </c>
      <c r="G272" s="284" t="s">
        <v>706</v>
      </c>
      <c r="H272" s="284" t="s">
        <v>707</v>
      </c>
      <c r="I272" s="296" t="s">
        <v>445</v>
      </c>
      <c r="J272" s="297">
        <v>17870</v>
      </c>
      <c r="K272" s="297">
        <v>10770</v>
      </c>
      <c r="L272" s="99">
        <f t="shared" si="2"/>
        <v>7100</v>
      </c>
      <c r="M272" s="92"/>
    </row>
    <row r="273" spans="2:13" s="91" customFormat="1" ht="24.95" customHeight="1" x14ac:dyDescent="0.25">
      <c r="B273" s="294">
        <v>939</v>
      </c>
      <c r="C273" s="196">
        <v>44357</v>
      </c>
      <c r="D273" s="295">
        <v>0.93055555555555547</v>
      </c>
      <c r="E273" s="295">
        <v>0.93888888888888899</v>
      </c>
      <c r="F273" s="198" t="s">
        <v>450</v>
      </c>
      <c r="G273" s="284" t="s">
        <v>706</v>
      </c>
      <c r="H273" s="284" t="s">
        <v>707</v>
      </c>
      <c r="I273" s="296" t="s">
        <v>451</v>
      </c>
      <c r="J273" s="297">
        <v>19930</v>
      </c>
      <c r="K273" s="297">
        <v>10730</v>
      </c>
      <c r="L273" s="99">
        <f t="shared" si="2"/>
        <v>9200</v>
      </c>
      <c r="M273" s="92"/>
    </row>
    <row r="274" spans="2:13" s="91" customFormat="1" ht="24.95" customHeight="1" x14ac:dyDescent="0.25">
      <c r="B274" s="294">
        <v>940</v>
      </c>
      <c r="C274" s="196">
        <v>44357</v>
      </c>
      <c r="D274" s="295">
        <v>0.93819444444444444</v>
      </c>
      <c r="E274" s="298">
        <v>0.95000000000000007</v>
      </c>
      <c r="F274" s="198" t="s">
        <v>447</v>
      </c>
      <c r="G274" s="284" t="s">
        <v>706</v>
      </c>
      <c r="H274" s="284" t="s">
        <v>707</v>
      </c>
      <c r="I274" s="296" t="s">
        <v>448</v>
      </c>
      <c r="J274" s="297">
        <v>21230</v>
      </c>
      <c r="K274" s="297">
        <v>11020</v>
      </c>
      <c r="L274" s="187">
        <f t="shared" si="2"/>
        <v>10210</v>
      </c>
      <c r="M274" s="92"/>
    </row>
    <row r="275" spans="2:13" s="91" customFormat="1" ht="24.95" customHeight="1" x14ac:dyDescent="0.25">
      <c r="B275" s="294">
        <v>941</v>
      </c>
      <c r="C275" s="196">
        <v>44357</v>
      </c>
      <c r="D275" s="295">
        <v>0.94791666666666663</v>
      </c>
      <c r="E275" s="295">
        <v>0.95486111111111116</v>
      </c>
      <c r="F275" s="295" t="s">
        <v>444</v>
      </c>
      <c r="G275" s="284" t="s">
        <v>706</v>
      </c>
      <c r="H275" s="284" t="s">
        <v>707</v>
      </c>
      <c r="I275" s="296" t="s">
        <v>445</v>
      </c>
      <c r="J275" s="297">
        <v>14250</v>
      </c>
      <c r="K275" s="297">
        <v>10760</v>
      </c>
      <c r="L275" s="99">
        <f t="shared" si="2"/>
        <v>3490</v>
      </c>
      <c r="M275" s="92"/>
    </row>
    <row r="276" spans="2:13" s="91" customFormat="1" ht="24.95" customHeight="1" x14ac:dyDescent="0.25">
      <c r="B276" s="294">
        <v>953</v>
      </c>
      <c r="C276" s="196">
        <v>44358</v>
      </c>
      <c r="D276" s="295">
        <v>0.4145833333333333</v>
      </c>
      <c r="E276" s="295">
        <v>0.42291666666666666</v>
      </c>
      <c r="F276" s="198" t="s">
        <v>455</v>
      </c>
      <c r="G276" s="284" t="s">
        <v>706</v>
      </c>
      <c r="H276" s="284" t="s">
        <v>707</v>
      </c>
      <c r="I276" s="296" t="s">
        <v>456</v>
      </c>
      <c r="J276" s="297">
        <v>10000</v>
      </c>
      <c r="K276" s="297">
        <v>7460</v>
      </c>
      <c r="L276" s="99">
        <f t="shared" si="2"/>
        <v>2540</v>
      </c>
      <c r="M276" s="92"/>
    </row>
    <row r="277" spans="2:13" s="91" customFormat="1" ht="24.95" customHeight="1" x14ac:dyDescent="0.25">
      <c r="B277" s="294">
        <v>959</v>
      </c>
      <c r="C277" s="196">
        <v>44358</v>
      </c>
      <c r="D277" s="295">
        <v>0.45</v>
      </c>
      <c r="E277" s="295">
        <v>0.45833333333333331</v>
      </c>
      <c r="F277" s="198" t="s">
        <v>447</v>
      </c>
      <c r="G277" s="284" t="s">
        <v>706</v>
      </c>
      <c r="H277" s="284" t="s">
        <v>707</v>
      </c>
      <c r="I277" s="296" t="s">
        <v>458</v>
      </c>
      <c r="J277" s="297">
        <v>20120</v>
      </c>
      <c r="K277" s="297">
        <v>10950</v>
      </c>
      <c r="L277" s="99">
        <f t="shared" si="2"/>
        <v>9170</v>
      </c>
      <c r="M277" s="92"/>
    </row>
    <row r="278" spans="2:13" s="91" customFormat="1" ht="24.95" customHeight="1" x14ac:dyDescent="0.25">
      <c r="B278" s="294">
        <v>966</v>
      </c>
      <c r="C278" s="196">
        <v>44358</v>
      </c>
      <c r="D278" s="295">
        <v>0.53680555555555554</v>
      </c>
      <c r="E278" s="295">
        <v>0.54305555555555551</v>
      </c>
      <c r="F278" s="198" t="s">
        <v>444</v>
      </c>
      <c r="G278" s="284" t="s">
        <v>706</v>
      </c>
      <c r="H278" s="284" t="s">
        <v>707</v>
      </c>
      <c r="I278" s="296" t="s">
        <v>474</v>
      </c>
      <c r="J278" s="297">
        <v>19020</v>
      </c>
      <c r="K278" s="297">
        <v>10680</v>
      </c>
      <c r="L278" s="99">
        <f t="shared" si="2"/>
        <v>8340</v>
      </c>
      <c r="M278" s="92"/>
    </row>
    <row r="279" spans="2:13" s="91" customFormat="1" ht="24.95" customHeight="1" x14ac:dyDescent="0.25">
      <c r="B279" s="294">
        <v>965</v>
      </c>
      <c r="C279" s="196">
        <v>44358</v>
      </c>
      <c r="D279" s="295">
        <v>0.51527777777777783</v>
      </c>
      <c r="E279" s="295">
        <v>0.5229166666666667</v>
      </c>
      <c r="F279" s="295" t="s">
        <v>450</v>
      </c>
      <c r="G279" s="284" t="s">
        <v>706</v>
      </c>
      <c r="H279" s="284" t="s">
        <v>707</v>
      </c>
      <c r="I279" s="296" t="s">
        <v>465</v>
      </c>
      <c r="J279" s="297">
        <v>18340</v>
      </c>
      <c r="K279" s="297">
        <v>10700</v>
      </c>
      <c r="L279" s="99">
        <f t="shared" si="2"/>
        <v>7640</v>
      </c>
      <c r="M279" s="92"/>
    </row>
    <row r="280" spans="2:13" s="91" customFormat="1" ht="24.95" customHeight="1" x14ac:dyDescent="0.25">
      <c r="B280" s="294">
        <v>967</v>
      </c>
      <c r="C280" s="196">
        <v>44358</v>
      </c>
      <c r="D280" s="295">
        <v>0.55347222222222225</v>
      </c>
      <c r="E280" s="295">
        <v>0.56041666666666667</v>
      </c>
      <c r="F280" s="295" t="s">
        <v>447</v>
      </c>
      <c r="G280" s="284" t="s">
        <v>706</v>
      </c>
      <c r="H280" s="284" t="s">
        <v>707</v>
      </c>
      <c r="I280" s="296" t="s">
        <v>458</v>
      </c>
      <c r="J280" s="297">
        <v>15130</v>
      </c>
      <c r="K280" s="297">
        <v>10830</v>
      </c>
      <c r="L280" s="99">
        <f t="shared" si="2"/>
        <v>4300</v>
      </c>
      <c r="M280" s="92"/>
    </row>
    <row r="281" spans="2:13" s="91" customFormat="1" ht="24.95" customHeight="1" x14ac:dyDescent="0.25">
      <c r="B281" s="294">
        <v>969</v>
      </c>
      <c r="C281" s="196">
        <v>44358</v>
      </c>
      <c r="D281" s="295">
        <v>0.55763888888888891</v>
      </c>
      <c r="E281" s="295">
        <v>0.56458333333333333</v>
      </c>
      <c r="F281" s="295" t="s">
        <v>455</v>
      </c>
      <c r="G281" s="284" t="s">
        <v>706</v>
      </c>
      <c r="H281" s="284" t="s">
        <v>707</v>
      </c>
      <c r="I281" s="296" t="s">
        <v>456</v>
      </c>
      <c r="J281" s="297">
        <v>10010</v>
      </c>
      <c r="K281" s="297">
        <v>7430</v>
      </c>
      <c r="L281" s="99">
        <f t="shared" si="2"/>
        <v>2580</v>
      </c>
      <c r="M281" s="92"/>
    </row>
    <row r="282" spans="2:13" s="91" customFormat="1" ht="24.95" customHeight="1" x14ac:dyDescent="0.25">
      <c r="B282" s="294">
        <v>977</v>
      </c>
      <c r="C282" s="196">
        <v>44358</v>
      </c>
      <c r="D282" s="295">
        <v>0.60277777777777775</v>
      </c>
      <c r="E282" s="295">
        <v>0.6118055555555556</v>
      </c>
      <c r="F282" s="295" t="s">
        <v>453</v>
      </c>
      <c r="G282" s="284" t="s">
        <v>706</v>
      </c>
      <c r="H282" s="284" t="s">
        <v>707</v>
      </c>
      <c r="I282" s="296" t="s">
        <v>463</v>
      </c>
      <c r="J282" s="297">
        <v>17140</v>
      </c>
      <c r="K282" s="297">
        <v>10620</v>
      </c>
      <c r="L282" s="99">
        <f t="shared" si="2"/>
        <v>6520</v>
      </c>
      <c r="M282" s="92"/>
    </row>
    <row r="283" spans="2:13" s="91" customFormat="1" ht="24.95" customHeight="1" x14ac:dyDescent="0.25">
      <c r="B283" s="294">
        <v>987</v>
      </c>
      <c r="C283" s="196">
        <v>44358</v>
      </c>
      <c r="D283" s="295">
        <v>0.92083333333333339</v>
      </c>
      <c r="E283" s="295">
        <v>0.9291666666666667</v>
      </c>
      <c r="F283" s="295" t="s">
        <v>444</v>
      </c>
      <c r="G283" s="284" t="s">
        <v>706</v>
      </c>
      <c r="H283" s="284" t="s">
        <v>707</v>
      </c>
      <c r="I283" s="296" t="s">
        <v>471</v>
      </c>
      <c r="J283" s="297">
        <v>19640</v>
      </c>
      <c r="K283" s="297">
        <v>10990</v>
      </c>
      <c r="L283" s="99">
        <f t="shared" si="2"/>
        <v>8650</v>
      </c>
      <c r="M283" s="92"/>
    </row>
    <row r="284" spans="2:13" s="91" customFormat="1" ht="24.95" customHeight="1" x14ac:dyDescent="0.25">
      <c r="B284" s="294">
        <v>988</v>
      </c>
      <c r="C284" s="196">
        <v>44358</v>
      </c>
      <c r="D284" s="295">
        <v>0.93541666666666667</v>
      </c>
      <c r="E284" s="295">
        <v>0.94236111111111109</v>
      </c>
      <c r="F284" s="198" t="s">
        <v>447</v>
      </c>
      <c r="G284" s="284" t="s">
        <v>706</v>
      </c>
      <c r="H284" s="284" t="s">
        <v>707</v>
      </c>
      <c r="I284" s="296" t="s">
        <v>448</v>
      </c>
      <c r="J284" s="297">
        <v>19650</v>
      </c>
      <c r="K284" s="297">
        <v>11210</v>
      </c>
      <c r="L284" s="99">
        <f t="shared" si="2"/>
        <v>8440</v>
      </c>
      <c r="M284" s="92"/>
    </row>
    <row r="285" spans="2:13" s="91" customFormat="1" ht="24.95" customHeight="1" x14ac:dyDescent="0.25">
      <c r="B285" s="294">
        <v>989</v>
      </c>
      <c r="C285" s="196">
        <v>44358</v>
      </c>
      <c r="D285" s="295">
        <v>0.96597222222222223</v>
      </c>
      <c r="E285" s="295">
        <v>0.97638888888888886</v>
      </c>
      <c r="F285" s="198" t="s">
        <v>450</v>
      </c>
      <c r="G285" s="284" t="s">
        <v>706</v>
      </c>
      <c r="H285" s="284" t="s">
        <v>707</v>
      </c>
      <c r="I285" s="296" t="s">
        <v>445</v>
      </c>
      <c r="J285" s="297">
        <v>21350</v>
      </c>
      <c r="K285" s="297">
        <v>10930</v>
      </c>
      <c r="L285" s="99">
        <f t="shared" si="2"/>
        <v>10420</v>
      </c>
      <c r="M285" s="92"/>
    </row>
    <row r="286" spans="2:13" s="91" customFormat="1" ht="24.75" customHeight="1" x14ac:dyDescent="0.25">
      <c r="B286" s="292">
        <v>990</v>
      </c>
      <c r="C286" s="196">
        <v>44359</v>
      </c>
      <c r="D286" s="198">
        <v>1.3888888888888888E-2</v>
      </c>
      <c r="E286" s="198">
        <v>2.1527777777777781E-2</v>
      </c>
      <c r="F286" s="198" t="s">
        <v>444</v>
      </c>
      <c r="G286" s="284" t="s">
        <v>706</v>
      </c>
      <c r="H286" s="284" t="s">
        <v>707</v>
      </c>
      <c r="I286" s="199" t="s">
        <v>471</v>
      </c>
      <c r="J286" s="200">
        <v>16930</v>
      </c>
      <c r="K286" s="200">
        <v>10850</v>
      </c>
      <c r="L286" s="99">
        <f t="shared" si="2"/>
        <v>6080</v>
      </c>
      <c r="M286" s="92"/>
    </row>
    <row r="287" spans="2:13" s="91" customFormat="1" ht="24.95" customHeight="1" x14ac:dyDescent="0.25">
      <c r="B287" s="292">
        <v>991</v>
      </c>
      <c r="C287" s="196">
        <v>44359</v>
      </c>
      <c r="D287" s="198">
        <v>2.6388888888888889E-2</v>
      </c>
      <c r="E287" s="198">
        <v>3.2638888888888891E-2</v>
      </c>
      <c r="F287" s="198" t="s">
        <v>447</v>
      </c>
      <c r="G287" s="284" t="s">
        <v>706</v>
      </c>
      <c r="H287" s="284" t="s">
        <v>707</v>
      </c>
      <c r="I287" s="199" t="s">
        <v>448</v>
      </c>
      <c r="J287" s="200">
        <v>14540</v>
      </c>
      <c r="K287" s="200">
        <v>11000</v>
      </c>
      <c r="L287" s="99">
        <f t="shared" si="2"/>
        <v>3540</v>
      </c>
      <c r="M287" s="92"/>
    </row>
    <row r="288" spans="2:13" s="91" customFormat="1" ht="24.95" customHeight="1" x14ac:dyDescent="0.25">
      <c r="B288" s="292">
        <v>992</v>
      </c>
      <c r="C288" s="196">
        <v>44359</v>
      </c>
      <c r="D288" s="198">
        <v>0.47222222222222227</v>
      </c>
      <c r="E288" s="198">
        <v>0.47986111111111113</v>
      </c>
      <c r="F288" s="198" t="s">
        <v>450</v>
      </c>
      <c r="G288" s="284" t="s">
        <v>706</v>
      </c>
      <c r="H288" s="284" t="s">
        <v>707</v>
      </c>
      <c r="I288" s="199" t="s">
        <v>475</v>
      </c>
      <c r="J288" s="200">
        <v>17340</v>
      </c>
      <c r="K288" s="200">
        <v>10650</v>
      </c>
      <c r="L288" s="99">
        <f t="shared" si="2"/>
        <v>6690</v>
      </c>
      <c r="M288" s="92"/>
    </row>
    <row r="289" spans="2:13" s="91" customFormat="1" ht="24.95" customHeight="1" x14ac:dyDescent="0.25">
      <c r="B289" s="292">
        <v>993</v>
      </c>
      <c r="C289" s="196">
        <v>44359</v>
      </c>
      <c r="D289" s="198">
        <v>0.48055555555555557</v>
      </c>
      <c r="E289" s="198">
        <v>0.48125000000000001</v>
      </c>
      <c r="F289" s="198" t="s">
        <v>447</v>
      </c>
      <c r="G289" s="284" t="s">
        <v>706</v>
      </c>
      <c r="H289" s="284" t="s">
        <v>707</v>
      </c>
      <c r="I289" s="199" t="s">
        <v>456</v>
      </c>
      <c r="J289" s="200">
        <v>19180</v>
      </c>
      <c r="K289" s="200">
        <v>10930</v>
      </c>
      <c r="L289" s="99">
        <f t="shared" si="2"/>
        <v>8250</v>
      </c>
      <c r="M289" s="92"/>
    </row>
    <row r="290" spans="2:13" s="91" customFormat="1" ht="24.95" customHeight="1" x14ac:dyDescent="0.25">
      <c r="B290" s="292">
        <v>995</v>
      </c>
      <c r="C290" s="196">
        <v>44359</v>
      </c>
      <c r="D290" s="198">
        <v>0.49652777777777773</v>
      </c>
      <c r="E290" s="198">
        <v>0.50208333333333333</v>
      </c>
      <c r="F290" s="198" t="s">
        <v>453</v>
      </c>
      <c r="G290" s="284" t="s">
        <v>706</v>
      </c>
      <c r="H290" s="284" t="s">
        <v>707</v>
      </c>
      <c r="I290" s="199" t="s">
        <v>473</v>
      </c>
      <c r="J290" s="200">
        <v>17000</v>
      </c>
      <c r="K290" s="200">
        <v>10710</v>
      </c>
      <c r="L290" s="99">
        <f t="shared" si="2"/>
        <v>6290</v>
      </c>
      <c r="M290" s="92"/>
    </row>
    <row r="291" spans="2:13" s="91" customFormat="1" ht="24.95" customHeight="1" x14ac:dyDescent="0.25">
      <c r="B291" s="292">
        <v>996</v>
      </c>
      <c r="C291" s="196">
        <v>44359</v>
      </c>
      <c r="D291" s="198">
        <v>0.49722222222222223</v>
      </c>
      <c r="E291" s="198">
        <v>0.50416666666666665</v>
      </c>
      <c r="F291" s="198" t="s">
        <v>444</v>
      </c>
      <c r="G291" s="284" t="s">
        <v>706</v>
      </c>
      <c r="H291" s="284" t="s">
        <v>707</v>
      </c>
      <c r="I291" s="199" t="s">
        <v>460</v>
      </c>
      <c r="J291" s="200">
        <v>19440</v>
      </c>
      <c r="K291" s="200">
        <v>10700</v>
      </c>
      <c r="L291" s="99">
        <f t="shared" si="2"/>
        <v>8740</v>
      </c>
      <c r="M291" s="92"/>
    </row>
    <row r="292" spans="2:13" s="91" customFormat="1" ht="24.95" customHeight="1" x14ac:dyDescent="0.25">
      <c r="B292" s="292">
        <v>997</v>
      </c>
      <c r="C292" s="196">
        <v>44359</v>
      </c>
      <c r="D292" s="198">
        <v>0.57986111111111105</v>
      </c>
      <c r="E292" s="198">
        <v>0.58750000000000002</v>
      </c>
      <c r="F292" s="198" t="s">
        <v>450</v>
      </c>
      <c r="G292" s="284" t="s">
        <v>706</v>
      </c>
      <c r="H292" s="284" t="s">
        <v>707</v>
      </c>
      <c r="I292" s="199" t="s">
        <v>475</v>
      </c>
      <c r="J292" s="200">
        <v>13260</v>
      </c>
      <c r="K292" s="200">
        <v>10600</v>
      </c>
      <c r="L292" s="99">
        <f t="shared" si="2"/>
        <v>2660</v>
      </c>
      <c r="M292" s="92"/>
    </row>
    <row r="293" spans="2:13" s="91" customFormat="1" ht="24.95" customHeight="1" x14ac:dyDescent="0.25">
      <c r="B293" s="292">
        <v>998</v>
      </c>
      <c r="C293" s="196">
        <v>44359</v>
      </c>
      <c r="D293" s="198">
        <v>0.60069444444444442</v>
      </c>
      <c r="E293" s="198">
        <v>0.60625000000000007</v>
      </c>
      <c r="F293" s="198" t="s">
        <v>447</v>
      </c>
      <c r="G293" s="284" t="s">
        <v>706</v>
      </c>
      <c r="H293" s="284" t="s">
        <v>707</v>
      </c>
      <c r="I293" s="199" t="s">
        <v>456</v>
      </c>
      <c r="J293" s="200">
        <v>14500</v>
      </c>
      <c r="K293" s="200">
        <v>10810</v>
      </c>
      <c r="L293" s="99">
        <f t="shared" si="2"/>
        <v>3690</v>
      </c>
      <c r="M293" s="92"/>
    </row>
    <row r="294" spans="2:13" s="91" customFormat="1" ht="24.95" customHeight="1" x14ac:dyDescent="0.25">
      <c r="B294" s="292">
        <v>999</v>
      </c>
      <c r="C294" s="196">
        <v>44359</v>
      </c>
      <c r="D294" s="198">
        <v>0.8847222222222223</v>
      </c>
      <c r="E294" s="198">
        <v>0.89236111111111116</v>
      </c>
      <c r="F294" s="198" t="s">
        <v>444</v>
      </c>
      <c r="G294" s="284" t="s">
        <v>706</v>
      </c>
      <c r="H294" s="284" t="s">
        <v>707</v>
      </c>
      <c r="I294" s="199" t="s">
        <v>471</v>
      </c>
      <c r="J294" s="200">
        <v>18900</v>
      </c>
      <c r="K294" s="200">
        <v>10990</v>
      </c>
      <c r="L294" s="99">
        <f t="shared" si="2"/>
        <v>7910</v>
      </c>
      <c r="M294" s="92"/>
    </row>
    <row r="295" spans="2:13" s="91" customFormat="1" ht="24.95" customHeight="1" x14ac:dyDescent="0.25">
      <c r="B295" s="292">
        <v>1000</v>
      </c>
      <c r="C295" s="196">
        <v>44359</v>
      </c>
      <c r="D295" s="198">
        <v>0.91805555555555562</v>
      </c>
      <c r="E295" s="198">
        <v>0.92499999999999993</v>
      </c>
      <c r="F295" s="198" t="s">
        <v>450</v>
      </c>
      <c r="G295" s="284" t="s">
        <v>706</v>
      </c>
      <c r="H295" s="284" t="s">
        <v>707</v>
      </c>
      <c r="I295" s="199" t="s">
        <v>451</v>
      </c>
      <c r="J295" s="200">
        <v>19690</v>
      </c>
      <c r="K295" s="200">
        <v>10850</v>
      </c>
      <c r="L295" s="99">
        <f t="shared" si="2"/>
        <v>8840</v>
      </c>
      <c r="M295" s="92"/>
    </row>
    <row r="296" spans="2:13" s="91" customFormat="1" ht="24.95" customHeight="1" x14ac:dyDescent="0.25">
      <c r="B296" s="292">
        <v>1001</v>
      </c>
      <c r="C296" s="196">
        <v>44359</v>
      </c>
      <c r="D296" s="198">
        <v>0.93194444444444446</v>
      </c>
      <c r="E296" s="198">
        <v>0.94097222222222221</v>
      </c>
      <c r="F296" s="198" t="s">
        <v>447</v>
      </c>
      <c r="G296" s="284" t="s">
        <v>706</v>
      </c>
      <c r="H296" s="284" t="s">
        <v>707</v>
      </c>
      <c r="I296" s="199" t="s">
        <v>448</v>
      </c>
      <c r="J296" s="200">
        <v>20280</v>
      </c>
      <c r="K296" s="200">
        <v>11100</v>
      </c>
      <c r="L296" s="99">
        <f t="shared" si="2"/>
        <v>9180</v>
      </c>
      <c r="M296" s="92"/>
    </row>
    <row r="297" spans="2:13" s="91" customFormat="1" ht="24.95" customHeight="1" x14ac:dyDescent="0.25">
      <c r="B297" s="292">
        <v>1002</v>
      </c>
      <c r="C297" s="196">
        <v>44360</v>
      </c>
      <c r="D297" s="198">
        <v>1.3194444444444444E-2</v>
      </c>
      <c r="E297" s="198">
        <v>1.9444444444444445E-2</v>
      </c>
      <c r="F297" s="198" t="s">
        <v>450</v>
      </c>
      <c r="G297" s="284" t="s">
        <v>706</v>
      </c>
      <c r="H297" s="284" t="s">
        <v>707</v>
      </c>
      <c r="I297" s="199" t="s">
        <v>451</v>
      </c>
      <c r="J297" s="200">
        <v>13300</v>
      </c>
      <c r="K297" s="200">
        <v>10750</v>
      </c>
      <c r="L297" s="99">
        <f t="shared" si="2"/>
        <v>2550</v>
      </c>
      <c r="M297" s="92"/>
    </row>
    <row r="298" spans="2:13" s="91" customFormat="1" ht="24.95" customHeight="1" x14ac:dyDescent="0.25">
      <c r="B298" s="292">
        <v>1003</v>
      </c>
      <c r="C298" s="196">
        <v>44360</v>
      </c>
      <c r="D298" s="198">
        <v>1.8055555555555557E-2</v>
      </c>
      <c r="E298" s="198">
        <v>2.4305555555555556E-2</v>
      </c>
      <c r="F298" s="198" t="s">
        <v>444</v>
      </c>
      <c r="G298" s="284" t="s">
        <v>706</v>
      </c>
      <c r="H298" s="284" t="s">
        <v>707</v>
      </c>
      <c r="I298" s="199" t="s">
        <v>471</v>
      </c>
      <c r="J298" s="200">
        <v>15130</v>
      </c>
      <c r="K298" s="200">
        <v>10890</v>
      </c>
      <c r="L298" s="99">
        <f t="shared" si="2"/>
        <v>4240</v>
      </c>
      <c r="M298" s="92"/>
    </row>
    <row r="299" spans="2:13" s="91" customFormat="1" ht="24.95" customHeight="1" x14ac:dyDescent="0.25">
      <c r="B299" s="292">
        <v>1004</v>
      </c>
      <c r="C299" s="196">
        <v>44360</v>
      </c>
      <c r="D299" s="198">
        <v>6.5972222222222224E-2</v>
      </c>
      <c r="E299" s="198">
        <v>7.3611111111111113E-2</v>
      </c>
      <c r="F299" s="198" t="s">
        <v>447</v>
      </c>
      <c r="G299" s="284" t="s">
        <v>706</v>
      </c>
      <c r="H299" s="284" t="s">
        <v>707</v>
      </c>
      <c r="I299" s="199" t="s">
        <v>448</v>
      </c>
      <c r="J299" s="200">
        <v>17150</v>
      </c>
      <c r="K299" s="200">
        <v>11040</v>
      </c>
      <c r="L299" s="99">
        <f t="shared" si="2"/>
        <v>6110</v>
      </c>
      <c r="M299" s="92"/>
    </row>
    <row r="300" spans="2:13" s="91" customFormat="1" ht="24.95" customHeight="1" x14ac:dyDescent="0.25">
      <c r="B300" s="294">
        <v>1005</v>
      </c>
      <c r="C300" s="196">
        <v>44360</v>
      </c>
      <c r="D300" s="295">
        <v>0.48680555555555555</v>
      </c>
      <c r="E300" s="295">
        <v>0.49374999999999997</v>
      </c>
      <c r="F300" s="198" t="s">
        <v>453</v>
      </c>
      <c r="G300" s="284" t="s">
        <v>706</v>
      </c>
      <c r="H300" s="284" t="s">
        <v>707</v>
      </c>
      <c r="I300" s="296" t="s">
        <v>473</v>
      </c>
      <c r="J300" s="297">
        <v>19010</v>
      </c>
      <c r="K300" s="297">
        <v>10740</v>
      </c>
      <c r="L300" s="99">
        <f t="shared" si="2"/>
        <v>8270</v>
      </c>
      <c r="M300" s="92"/>
    </row>
    <row r="301" spans="2:13" s="91" customFormat="1" ht="24.95" customHeight="1" x14ac:dyDescent="0.25">
      <c r="B301" s="292">
        <v>1006</v>
      </c>
      <c r="C301" s="196">
        <v>44360</v>
      </c>
      <c r="D301" s="198">
        <v>0.64374999999999993</v>
      </c>
      <c r="E301" s="198">
        <v>0.64930555555555558</v>
      </c>
      <c r="F301" s="198" t="s">
        <v>453</v>
      </c>
      <c r="G301" s="284" t="s">
        <v>706</v>
      </c>
      <c r="H301" s="284" t="s">
        <v>707</v>
      </c>
      <c r="I301" s="199" t="s">
        <v>473</v>
      </c>
      <c r="J301" s="200">
        <v>12880</v>
      </c>
      <c r="K301" s="200">
        <v>10740</v>
      </c>
      <c r="L301" s="99">
        <f t="shared" si="2"/>
        <v>2140</v>
      </c>
      <c r="M301" s="92"/>
    </row>
    <row r="302" spans="2:13" s="91" customFormat="1" ht="24.95" customHeight="1" x14ac:dyDescent="0.25">
      <c r="B302" s="292">
        <v>1007</v>
      </c>
      <c r="C302" s="196">
        <v>44360</v>
      </c>
      <c r="D302" s="198">
        <v>0.88194444444444453</v>
      </c>
      <c r="E302" s="198">
        <v>0.88888888888888884</v>
      </c>
      <c r="F302" s="198" t="s">
        <v>450</v>
      </c>
      <c r="G302" s="284" t="s">
        <v>706</v>
      </c>
      <c r="H302" s="284" t="s">
        <v>707</v>
      </c>
      <c r="I302" s="199" t="s">
        <v>451</v>
      </c>
      <c r="J302" s="200">
        <v>14590</v>
      </c>
      <c r="K302" s="200">
        <v>10710</v>
      </c>
      <c r="L302" s="99">
        <f t="shared" si="2"/>
        <v>3880</v>
      </c>
      <c r="M302" s="92"/>
    </row>
    <row r="303" spans="2:13" s="91" customFormat="1" ht="24.95" customHeight="1" x14ac:dyDescent="0.25">
      <c r="B303" s="292">
        <v>1009</v>
      </c>
      <c r="C303" s="196">
        <v>44361</v>
      </c>
      <c r="D303" s="198">
        <v>0.40625</v>
      </c>
      <c r="E303" s="198">
        <v>0.41319444444444442</v>
      </c>
      <c r="F303" s="198" t="s">
        <v>455</v>
      </c>
      <c r="G303" s="284" t="s">
        <v>706</v>
      </c>
      <c r="H303" s="284" t="s">
        <v>707</v>
      </c>
      <c r="I303" s="199" t="s">
        <v>463</v>
      </c>
      <c r="J303" s="200">
        <v>9800</v>
      </c>
      <c r="K303" s="200">
        <v>7480</v>
      </c>
      <c r="L303" s="99">
        <f t="shared" si="2"/>
        <v>2320</v>
      </c>
      <c r="M303" s="92"/>
    </row>
    <row r="304" spans="2:13" s="91" customFormat="1" ht="24.95" customHeight="1" x14ac:dyDescent="0.25">
      <c r="B304" s="292">
        <v>1011</v>
      </c>
      <c r="C304" s="196">
        <v>44361</v>
      </c>
      <c r="D304" s="198">
        <v>0.4694444444444445</v>
      </c>
      <c r="E304" s="198">
        <v>0.4770833333333333</v>
      </c>
      <c r="F304" s="198" t="s">
        <v>450</v>
      </c>
      <c r="G304" s="284" t="s">
        <v>706</v>
      </c>
      <c r="H304" s="284" t="s">
        <v>707</v>
      </c>
      <c r="I304" s="199" t="s">
        <v>465</v>
      </c>
      <c r="J304" s="200">
        <v>18250</v>
      </c>
      <c r="K304" s="200">
        <v>10850</v>
      </c>
      <c r="L304" s="99">
        <f t="shared" si="2"/>
        <v>7400</v>
      </c>
      <c r="M304" s="92"/>
    </row>
    <row r="305" spans="2:13" s="91" customFormat="1" ht="24.95" customHeight="1" x14ac:dyDescent="0.25">
      <c r="B305" s="292">
        <v>1012</v>
      </c>
      <c r="C305" s="196">
        <v>44361</v>
      </c>
      <c r="D305" s="198">
        <v>0.4916666666666667</v>
      </c>
      <c r="E305" s="198">
        <v>0.49861111111111112</v>
      </c>
      <c r="F305" s="198" t="s">
        <v>447</v>
      </c>
      <c r="G305" s="284" t="s">
        <v>706</v>
      </c>
      <c r="H305" s="284" t="s">
        <v>707</v>
      </c>
      <c r="I305" s="199" t="s">
        <v>458</v>
      </c>
      <c r="J305" s="200">
        <v>21530</v>
      </c>
      <c r="K305" s="200">
        <v>10940</v>
      </c>
      <c r="L305" s="99">
        <f t="shared" si="2"/>
        <v>10590</v>
      </c>
      <c r="M305" s="92"/>
    </row>
    <row r="306" spans="2:13" s="91" customFormat="1" ht="24.95" customHeight="1" x14ac:dyDescent="0.25">
      <c r="B306" s="292">
        <v>1014</v>
      </c>
      <c r="C306" s="196">
        <v>44361</v>
      </c>
      <c r="D306" s="198">
        <v>0.51736111111111105</v>
      </c>
      <c r="E306" s="198">
        <v>0.52569444444444446</v>
      </c>
      <c r="F306" s="198" t="s">
        <v>444</v>
      </c>
      <c r="G306" s="284" t="s">
        <v>706</v>
      </c>
      <c r="H306" s="284" t="s">
        <v>707</v>
      </c>
      <c r="I306" s="199" t="s">
        <v>474</v>
      </c>
      <c r="J306" s="200">
        <v>19360</v>
      </c>
      <c r="K306" s="200">
        <v>10510</v>
      </c>
      <c r="L306" s="99">
        <f t="shared" si="2"/>
        <v>8850</v>
      </c>
      <c r="M306" s="92"/>
    </row>
    <row r="307" spans="2:13" s="91" customFormat="1" ht="24.95" customHeight="1" x14ac:dyDescent="0.25">
      <c r="B307" s="292">
        <v>1015</v>
      </c>
      <c r="C307" s="196">
        <v>44361</v>
      </c>
      <c r="D307" s="198">
        <v>0.54722222222222217</v>
      </c>
      <c r="E307" s="198">
        <v>0.55486111111111114</v>
      </c>
      <c r="F307" s="198" t="s">
        <v>453</v>
      </c>
      <c r="G307" s="284" t="s">
        <v>706</v>
      </c>
      <c r="H307" s="284" t="s">
        <v>707</v>
      </c>
      <c r="I307" s="199" t="s">
        <v>473</v>
      </c>
      <c r="J307" s="200">
        <v>20160</v>
      </c>
      <c r="K307" s="200">
        <v>10670</v>
      </c>
      <c r="L307" s="99">
        <f t="shared" si="2"/>
        <v>9490</v>
      </c>
      <c r="M307" s="92"/>
    </row>
    <row r="308" spans="2:13" s="91" customFormat="1" ht="24.95" customHeight="1" x14ac:dyDescent="0.25">
      <c r="B308" s="292">
        <v>1017</v>
      </c>
      <c r="C308" s="196">
        <v>44361</v>
      </c>
      <c r="D308" s="198">
        <v>0.61805555555555558</v>
      </c>
      <c r="E308" s="198">
        <v>0.625</v>
      </c>
      <c r="F308" s="198" t="s">
        <v>450</v>
      </c>
      <c r="G308" s="284" t="s">
        <v>706</v>
      </c>
      <c r="H308" s="284" t="s">
        <v>707</v>
      </c>
      <c r="I308" s="199" t="s">
        <v>465</v>
      </c>
      <c r="J308" s="200">
        <v>17100</v>
      </c>
      <c r="K308" s="200">
        <v>10610</v>
      </c>
      <c r="L308" s="99">
        <f t="shared" si="2"/>
        <v>6490</v>
      </c>
      <c r="M308" s="92"/>
    </row>
    <row r="309" spans="2:13" s="91" customFormat="1" ht="24.95" customHeight="1" x14ac:dyDescent="0.25">
      <c r="B309" s="292">
        <v>1019</v>
      </c>
      <c r="C309" s="196">
        <v>44361</v>
      </c>
      <c r="D309" s="198">
        <v>0.64097222222222217</v>
      </c>
      <c r="E309" s="198">
        <v>0.65069444444444446</v>
      </c>
      <c r="F309" s="198" t="s">
        <v>455</v>
      </c>
      <c r="G309" s="284" t="s">
        <v>706</v>
      </c>
      <c r="H309" s="284" t="s">
        <v>707</v>
      </c>
      <c r="I309" s="199" t="s">
        <v>463</v>
      </c>
      <c r="J309" s="200">
        <v>11600</v>
      </c>
      <c r="K309" s="200">
        <v>7530</v>
      </c>
      <c r="L309" s="99">
        <f t="shared" si="2"/>
        <v>4070</v>
      </c>
      <c r="M309" s="92"/>
    </row>
    <row r="310" spans="2:13" s="91" customFormat="1" ht="24.95" customHeight="1" x14ac:dyDescent="0.25">
      <c r="B310" s="292">
        <v>1020</v>
      </c>
      <c r="C310" s="196">
        <v>44361</v>
      </c>
      <c r="D310" s="198">
        <v>0.65347222222222223</v>
      </c>
      <c r="E310" s="198">
        <v>0.65972222222222221</v>
      </c>
      <c r="F310" s="198" t="s">
        <v>453</v>
      </c>
      <c r="G310" s="284" t="s">
        <v>706</v>
      </c>
      <c r="H310" s="284" t="s">
        <v>707</v>
      </c>
      <c r="I310" s="199" t="s">
        <v>473</v>
      </c>
      <c r="J310" s="200">
        <v>13260</v>
      </c>
      <c r="K310" s="200">
        <v>10680</v>
      </c>
      <c r="L310" s="99">
        <f t="shared" si="2"/>
        <v>2580</v>
      </c>
      <c r="M310" s="92"/>
    </row>
    <row r="311" spans="2:13" s="91" customFormat="1" ht="24.95" customHeight="1" x14ac:dyDescent="0.25">
      <c r="B311" s="292">
        <v>1021</v>
      </c>
      <c r="C311" s="196">
        <v>44361</v>
      </c>
      <c r="D311" s="198">
        <v>0.67499999999999993</v>
      </c>
      <c r="E311" s="198">
        <v>0.68333333333333324</v>
      </c>
      <c r="F311" s="198" t="s">
        <v>447</v>
      </c>
      <c r="G311" s="284" t="s">
        <v>706</v>
      </c>
      <c r="H311" s="284" t="s">
        <v>707</v>
      </c>
      <c r="I311" s="199" t="s">
        <v>458</v>
      </c>
      <c r="J311" s="200">
        <v>18160</v>
      </c>
      <c r="K311" s="200">
        <v>10840</v>
      </c>
      <c r="L311" s="99">
        <f t="shared" si="2"/>
        <v>7320</v>
      </c>
      <c r="M311" s="92"/>
    </row>
    <row r="312" spans="2:13" s="91" customFormat="1" ht="24.95" customHeight="1" x14ac:dyDescent="0.25">
      <c r="B312" s="292">
        <v>1022</v>
      </c>
      <c r="C312" s="196">
        <v>44361</v>
      </c>
      <c r="D312" s="198">
        <v>0.6777777777777777</v>
      </c>
      <c r="E312" s="198">
        <v>0.68402777777777779</v>
      </c>
      <c r="F312" s="198" t="s">
        <v>444</v>
      </c>
      <c r="G312" s="284" t="s">
        <v>706</v>
      </c>
      <c r="H312" s="284" t="s">
        <v>707</v>
      </c>
      <c r="I312" s="199" t="s">
        <v>474</v>
      </c>
      <c r="J312" s="200">
        <v>17320</v>
      </c>
      <c r="K312" s="200">
        <v>10560</v>
      </c>
      <c r="L312" s="99">
        <f t="shared" si="2"/>
        <v>6760</v>
      </c>
      <c r="M312" s="92"/>
    </row>
    <row r="313" spans="2:13" s="91" customFormat="1" ht="24.95" customHeight="1" x14ac:dyDescent="0.25">
      <c r="B313" s="292">
        <v>1023</v>
      </c>
      <c r="C313" s="196">
        <v>44361</v>
      </c>
      <c r="D313" s="198">
        <v>0.90208333333333324</v>
      </c>
      <c r="E313" s="198">
        <v>0.91041666666666676</v>
      </c>
      <c r="F313" s="198" t="s">
        <v>453</v>
      </c>
      <c r="G313" s="284" t="s">
        <v>706</v>
      </c>
      <c r="H313" s="284" t="s">
        <v>707</v>
      </c>
      <c r="I313" s="199" t="s">
        <v>451</v>
      </c>
      <c r="J313" s="200">
        <v>19930</v>
      </c>
      <c r="K313" s="200">
        <v>10800</v>
      </c>
      <c r="L313" s="99">
        <f t="shared" si="2"/>
        <v>9130</v>
      </c>
      <c r="M313" s="92"/>
    </row>
    <row r="314" spans="2:13" s="91" customFormat="1" ht="24.95" customHeight="1" x14ac:dyDescent="0.25">
      <c r="B314" s="292">
        <v>1024</v>
      </c>
      <c r="C314" s="196">
        <v>44361</v>
      </c>
      <c r="D314" s="198">
        <v>0.90555555555555556</v>
      </c>
      <c r="E314" s="198">
        <v>0.91319444444444453</v>
      </c>
      <c r="F314" s="198" t="s">
        <v>444</v>
      </c>
      <c r="G314" s="284" t="s">
        <v>706</v>
      </c>
      <c r="H314" s="284" t="s">
        <v>707</v>
      </c>
      <c r="I314" s="199" t="s">
        <v>471</v>
      </c>
      <c r="J314" s="200">
        <v>19750</v>
      </c>
      <c r="K314" s="200">
        <v>10780</v>
      </c>
      <c r="L314" s="99">
        <f t="shared" si="2"/>
        <v>8970</v>
      </c>
      <c r="M314" s="92"/>
    </row>
    <row r="315" spans="2:13" s="91" customFormat="1" ht="24.95" customHeight="1" x14ac:dyDescent="0.25">
      <c r="B315" s="292">
        <v>1025</v>
      </c>
      <c r="C315" s="196">
        <v>44361</v>
      </c>
      <c r="D315" s="198">
        <v>0.93888888888888899</v>
      </c>
      <c r="E315" s="198">
        <v>0.94930555555555562</v>
      </c>
      <c r="F315" s="198" t="s">
        <v>447</v>
      </c>
      <c r="G315" s="284" t="s">
        <v>706</v>
      </c>
      <c r="H315" s="284" t="s">
        <v>707</v>
      </c>
      <c r="I315" s="199" t="s">
        <v>445</v>
      </c>
      <c r="J315" s="200">
        <v>20540</v>
      </c>
      <c r="K315" s="200">
        <v>10940</v>
      </c>
      <c r="L315" s="99">
        <f t="shared" si="2"/>
        <v>9600</v>
      </c>
      <c r="M315" s="92"/>
    </row>
    <row r="316" spans="2:13" s="91" customFormat="1" ht="24.95" customHeight="1" x14ac:dyDescent="0.25">
      <c r="B316" s="292">
        <v>1026</v>
      </c>
      <c r="C316" s="196">
        <v>44362</v>
      </c>
      <c r="D316" s="198">
        <v>3.8194444444444441E-2</v>
      </c>
      <c r="E316" s="198">
        <v>4.4444444444444446E-2</v>
      </c>
      <c r="F316" s="198" t="s">
        <v>453</v>
      </c>
      <c r="G316" s="284" t="s">
        <v>706</v>
      </c>
      <c r="H316" s="284" t="s">
        <v>707</v>
      </c>
      <c r="I316" s="199" t="s">
        <v>451</v>
      </c>
      <c r="J316" s="291">
        <v>18210</v>
      </c>
      <c r="K316" s="200">
        <v>10960</v>
      </c>
      <c r="L316" s="99">
        <f t="shared" si="2"/>
        <v>7250</v>
      </c>
      <c r="M316" s="92"/>
    </row>
    <row r="317" spans="2:13" s="91" customFormat="1" ht="24.95" customHeight="1" x14ac:dyDescent="0.25">
      <c r="B317" s="292">
        <v>1027</v>
      </c>
      <c r="C317" s="196">
        <v>44362</v>
      </c>
      <c r="D317" s="198">
        <v>5.2083333333333336E-2</v>
      </c>
      <c r="E317" s="198">
        <v>5.9027777777777783E-2</v>
      </c>
      <c r="F317" s="198" t="s">
        <v>447</v>
      </c>
      <c r="G317" s="284" t="s">
        <v>706</v>
      </c>
      <c r="H317" s="284" t="s">
        <v>707</v>
      </c>
      <c r="I317" s="199" t="s">
        <v>445</v>
      </c>
      <c r="J317" s="200">
        <v>15790</v>
      </c>
      <c r="K317" s="200">
        <v>10990</v>
      </c>
      <c r="L317" s="99">
        <f t="shared" si="2"/>
        <v>4800</v>
      </c>
      <c r="M317" s="92"/>
    </row>
    <row r="318" spans="2:13" s="91" customFormat="1" ht="24.95" customHeight="1" x14ac:dyDescent="0.25">
      <c r="B318" s="293">
        <v>1028</v>
      </c>
      <c r="C318" s="196">
        <v>44362</v>
      </c>
      <c r="D318" s="198">
        <v>5.347222222222222E-2</v>
      </c>
      <c r="E318" s="198">
        <v>6.0416666666666667E-2</v>
      </c>
      <c r="F318" s="199" t="s">
        <v>450</v>
      </c>
      <c r="G318" s="284" t="s">
        <v>706</v>
      </c>
      <c r="H318" s="284" t="s">
        <v>707</v>
      </c>
      <c r="I318" s="299" t="s">
        <v>471</v>
      </c>
      <c r="J318" s="200">
        <v>18460</v>
      </c>
      <c r="K318" s="200">
        <v>10770</v>
      </c>
      <c r="L318" s="99">
        <f t="shared" si="2"/>
        <v>7690</v>
      </c>
      <c r="M318" s="92"/>
    </row>
    <row r="319" spans="2:13" s="91" customFormat="1" ht="24.95" customHeight="1" x14ac:dyDescent="0.25">
      <c r="B319" s="293">
        <v>1029</v>
      </c>
      <c r="C319" s="196">
        <v>44362</v>
      </c>
      <c r="D319" s="198">
        <v>9.1666666666666674E-2</v>
      </c>
      <c r="E319" s="198">
        <v>9.7222222222222224E-2</v>
      </c>
      <c r="F319" s="199" t="s">
        <v>450</v>
      </c>
      <c r="G319" s="284" t="s">
        <v>706</v>
      </c>
      <c r="H319" s="284" t="s">
        <v>707</v>
      </c>
      <c r="I319" s="199" t="s">
        <v>471</v>
      </c>
      <c r="J319" s="200">
        <v>14450</v>
      </c>
      <c r="K319" s="200">
        <v>10920</v>
      </c>
      <c r="L319" s="99">
        <f t="shared" si="2"/>
        <v>3530</v>
      </c>
      <c r="M319" s="92"/>
    </row>
    <row r="320" spans="2:13" s="91" customFormat="1" ht="24.95" customHeight="1" x14ac:dyDescent="0.25">
      <c r="B320" s="293">
        <v>1031</v>
      </c>
      <c r="C320" s="196">
        <v>44362</v>
      </c>
      <c r="D320" s="198">
        <v>0.42083333333333334</v>
      </c>
      <c r="E320" s="198">
        <v>0.42708333333333331</v>
      </c>
      <c r="F320" s="199" t="s">
        <v>455</v>
      </c>
      <c r="G320" s="284" t="s">
        <v>706</v>
      </c>
      <c r="H320" s="284" t="s">
        <v>707</v>
      </c>
      <c r="I320" s="199" t="s">
        <v>456</v>
      </c>
      <c r="J320" s="200">
        <v>9620</v>
      </c>
      <c r="K320" s="200">
        <v>7460</v>
      </c>
      <c r="L320" s="99">
        <f t="shared" si="2"/>
        <v>2160</v>
      </c>
      <c r="M320" s="92"/>
    </row>
    <row r="321" spans="2:13" s="91" customFormat="1" ht="24.95" customHeight="1" x14ac:dyDescent="0.25">
      <c r="B321" s="293">
        <v>1032</v>
      </c>
      <c r="C321" s="196">
        <v>44362</v>
      </c>
      <c r="D321" s="198">
        <v>0.46180555555555558</v>
      </c>
      <c r="E321" s="198">
        <v>0.4680555555555555</v>
      </c>
      <c r="F321" s="198" t="s">
        <v>447</v>
      </c>
      <c r="G321" s="284" t="s">
        <v>706</v>
      </c>
      <c r="H321" s="284" t="s">
        <v>707</v>
      </c>
      <c r="I321" s="199" t="s">
        <v>460</v>
      </c>
      <c r="J321" s="200">
        <v>20810</v>
      </c>
      <c r="K321" s="200">
        <v>10940</v>
      </c>
      <c r="L321" s="99">
        <f t="shared" si="2"/>
        <v>9870</v>
      </c>
      <c r="M321" s="92"/>
    </row>
    <row r="322" spans="2:13" s="91" customFormat="1" ht="24.95" customHeight="1" x14ac:dyDescent="0.25">
      <c r="B322" s="292">
        <v>1033</v>
      </c>
      <c r="C322" s="196">
        <v>44362</v>
      </c>
      <c r="D322" s="198">
        <v>0.47638888888888892</v>
      </c>
      <c r="E322" s="198">
        <v>0.48333333333333334</v>
      </c>
      <c r="F322" s="198" t="s">
        <v>444</v>
      </c>
      <c r="G322" s="284" t="s">
        <v>706</v>
      </c>
      <c r="H322" s="284" t="s">
        <v>707</v>
      </c>
      <c r="I322" s="199" t="s">
        <v>474</v>
      </c>
      <c r="J322" s="200">
        <v>19290</v>
      </c>
      <c r="K322" s="200">
        <v>10800</v>
      </c>
      <c r="L322" s="99">
        <f t="shared" si="2"/>
        <v>8490</v>
      </c>
      <c r="M322" s="92"/>
    </row>
    <row r="323" spans="2:13" s="91" customFormat="1" ht="24.95" customHeight="1" x14ac:dyDescent="0.25">
      <c r="B323" s="292">
        <v>1034</v>
      </c>
      <c r="C323" s="196">
        <v>44362</v>
      </c>
      <c r="D323" s="198">
        <v>0.50763888888888886</v>
      </c>
      <c r="E323" s="198">
        <v>0.51180555555555551</v>
      </c>
      <c r="F323" s="198" t="s">
        <v>455</v>
      </c>
      <c r="G323" s="284" t="s">
        <v>706</v>
      </c>
      <c r="H323" s="284" t="s">
        <v>707</v>
      </c>
      <c r="I323" s="199" t="s">
        <v>456</v>
      </c>
      <c r="J323" s="200">
        <v>8990</v>
      </c>
      <c r="K323" s="200">
        <v>7450</v>
      </c>
      <c r="L323" s="99">
        <f t="shared" si="2"/>
        <v>1540</v>
      </c>
      <c r="M323" s="92"/>
    </row>
    <row r="324" spans="2:13" s="91" customFormat="1" ht="24.95" customHeight="1" x14ac:dyDescent="0.25">
      <c r="B324" s="292">
        <v>1035</v>
      </c>
      <c r="C324" s="196">
        <v>44362</v>
      </c>
      <c r="D324" s="198">
        <v>0.51527777777777783</v>
      </c>
      <c r="E324" s="198">
        <v>0.52222222222222225</v>
      </c>
      <c r="F324" s="198" t="s">
        <v>453</v>
      </c>
      <c r="G324" s="284" t="s">
        <v>706</v>
      </c>
      <c r="H324" s="284" t="s">
        <v>707</v>
      </c>
      <c r="I324" s="199" t="s">
        <v>463</v>
      </c>
      <c r="J324" s="200">
        <v>19530</v>
      </c>
      <c r="K324" s="200">
        <v>10770</v>
      </c>
      <c r="L324" s="99">
        <f t="shared" ref="L324:L467" si="5">J324-K324</f>
        <v>8760</v>
      </c>
      <c r="M324" s="92"/>
    </row>
    <row r="325" spans="2:13" s="91" customFormat="1" ht="24.95" customHeight="1" x14ac:dyDescent="0.25">
      <c r="B325" s="292">
        <v>1036</v>
      </c>
      <c r="C325" s="196">
        <v>44362</v>
      </c>
      <c r="D325" s="198">
        <v>0.55208333333333337</v>
      </c>
      <c r="E325" s="198">
        <v>0.55972222222222223</v>
      </c>
      <c r="F325" s="198" t="s">
        <v>450</v>
      </c>
      <c r="G325" s="284" t="s">
        <v>706</v>
      </c>
      <c r="H325" s="284" t="s">
        <v>707</v>
      </c>
      <c r="I325" s="199" t="s">
        <v>475</v>
      </c>
      <c r="J325" s="200">
        <v>19900</v>
      </c>
      <c r="K325" s="200">
        <v>10650</v>
      </c>
      <c r="L325" s="99">
        <f t="shared" si="5"/>
        <v>9250</v>
      </c>
      <c r="M325" s="92"/>
    </row>
    <row r="326" spans="2:13" s="91" customFormat="1" ht="24.95" customHeight="1" x14ac:dyDescent="0.25">
      <c r="B326" s="292">
        <v>1037</v>
      </c>
      <c r="C326" s="196">
        <v>44362</v>
      </c>
      <c r="D326" s="198">
        <v>0.57638888888888895</v>
      </c>
      <c r="E326" s="198">
        <v>0.58194444444444449</v>
      </c>
      <c r="F326" s="198" t="s">
        <v>447</v>
      </c>
      <c r="G326" s="284" t="s">
        <v>706</v>
      </c>
      <c r="H326" s="284" t="s">
        <v>707</v>
      </c>
      <c r="I326" s="199" t="s">
        <v>460</v>
      </c>
      <c r="J326" s="200">
        <v>15320</v>
      </c>
      <c r="K326" s="200">
        <v>10820</v>
      </c>
      <c r="L326" s="99">
        <f t="shared" si="5"/>
        <v>4500</v>
      </c>
      <c r="M326" s="92"/>
    </row>
    <row r="327" spans="2:13" s="91" customFormat="1" ht="24.95" customHeight="1" x14ac:dyDescent="0.25">
      <c r="B327" s="292">
        <v>1039</v>
      </c>
      <c r="C327" s="196">
        <v>44362</v>
      </c>
      <c r="D327" s="198">
        <v>0.66875000000000007</v>
      </c>
      <c r="E327" s="198">
        <v>0.67499999999999993</v>
      </c>
      <c r="F327" s="198" t="s">
        <v>444</v>
      </c>
      <c r="G327" s="284" t="s">
        <v>706</v>
      </c>
      <c r="H327" s="284" t="s">
        <v>707</v>
      </c>
      <c r="I327" s="199" t="s">
        <v>474</v>
      </c>
      <c r="J327" s="200">
        <v>18030</v>
      </c>
      <c r="K327" s="200">
        <v>10760</v>
      </c>
      <c r="L327" s="99">
        <f t="shared" si="5"/>
        <v>7270</v>
      </c>
      <c r="M327" s="92"/>
    </row>
    <row r="328" spans="2:13" s="91" customFormat="1" ht="24.95" customHeight="1" x14ac:dyDescent="0.25">
      <c r="B328" s="292">
        <v>1040</v>
      </c>
      <c r="C328" s="196">
        <v>44362</v>
      </c>
      <c r="D328" s="198">
        <v>0.72916666666666663</v>
      </c>
      <c r="E328" s="198">
        <v>0.73611111111111116</v>
      </c>
      <c r="F328" s="198" t="s">
        <v>453</v>
      </c>
      <c r="G328" s="284" t="s">
        <v>706</v>
      </c>
      <c r="H328" s="284" t="s">
        <v>707</v>
      </c>
      <c r="I328" s="199" t="s">
        <v>463</v>
      </c>
      <c r="J328" s="200">
        <v>16630</v>
      </c>
      <c r="K328" s="200">
        <v>10660</v>
      </c>
      <c r="L328" s="99">
        <f t="shared" si="5"/>
        <v>5970</v>
      </c>
      <c r="M328" s="92"/>
    </row>
    <row r="329" spans="2:13" s="91" customFormat="1" ht="24.95" customHeight="1" x14ac:dyDescent="0.25">
      <c r="B329" s="292">
        <v>1041</v>
      </c>
      <c r="C329" s="196">
        <v>44362</v>
      </c>
      <c r="D329" s="198">
        <v>0.875</v>
      </c>
      <c r="E329" s="198">
        <v>0.8833333333333333</v>
      </c>
      <c r="F329" s="198" t="s">
        <v>444</v>
      </c>
      <c r="G329" s="284" t="s">
        <v>706</v>
      </c>
      <c r="H329" s="284" t="s">
        <v>707</v>
      </c>
      <c r="I329" s="199" t="s">
        <v>445</v>
      </c>
      <c r="J329" s="200">
        <v>19080</v>
      </c>
      <c r="K329" s="200">
        <v>10790</v>
      </c>
      <c r="L329" s="99">
        <f t="shared" si="5"/>
        <v>8290</v>
      </c>
      <c r="M329" s="92"/>
    </row>
    <row r="330" spans="2:13" s="91" customFormat="1" ht="24.95" customHeight="1" x14ac:dyDescent="0.25">
      <c r="B330" s="292">
        <v>1042</v>
      </c>
      <c r="C330" s="196">
        <v>44362</v>
      </c>
      <c r="D330" s="198">
        <v>0.9472222222222223</v>
      </c>
      <c r="E330" s="198">
        <v>0.9555555555555556</v>
      </c>
      <c r="F330" s="198" t="s">
        <v>450</v>
      </c>
      <c r="G330" s="284" t="s">
        <v>706</v>
      </c>
      <c r="H330" s="284" t="s">
        <v>707</v>
      </c>
      <c r="I330" s="199" t="s">
        <v>451</v>
      </c>
      <c r="J330" s="200">
        <v>21250</v>
      </c>
      <c r="K330" s="200">
        <v>10780</v>
      </c>
      <c r="L330" s="99">
        <f t="shared" si="5"/>
        <v>10470</v>
      </c>
      <c r="M330" s="92"/>
    </row>
    <row r="331" spans="2:13" s="91" customFormat="1" ht="24.95" customHeight="1" x14ac:dyDescent="0.25">
      <c r="B331" s="292">
        <v>1043</v>
      </c>
      <c r="C331" s="196">
        <v>44362</v>
      </c>
      <c r="D331" s="198">
        <v>0.96250000000000002</v>
      </c>
      <c r="E331" s="198">
        <v>0.97083333333333333</v>
      </c>
      <c r="F331" s="198" t="s">
        <v>453</v>
      </c>
      <c r="G331" s="284" t="s">
        <v>706</v>
      </c>
      <c r="H331" s="284" t="s">
        <v>707</v>
      </c>
      <c r="I331" s="199" t="s">
        <v>448</v>
      </c>
      <c r="J331" s="200">
        <v>19420</v>
      </c>
      <c r="K331" s="200">
        <v>10940</v>
      </c>
      <c r="L331" s="99">
        <f t="shared" si="5"/>
        <v>8480</v>
      </c>
      <c r="M331" s="92"/>
    </row>
    <row r="332" spans="2:13" s="91" customFormat="1" ht="24.95" customHeight="1" x14ac:dyDescent="0.25">
      <c r="B332" s="292">
        <v>1044</v>
      </c>
      <c r="C332" s="196">
        <v>44363</v>
      </c>
      <c r="D332" s="198">
        <v>3.5416666666666666E-2</v>
      </c>
      <c r="E332" s="198">
        <v>4.3750000000000004E-2</v>
      </c>
      <c r="F332" s="198" t="s">
        <v>444</v>
      </c>
      <c r="G332" s="284" t="s">
        <v>706</v>
      </c>
      <c r="H332" s="284" t="s">
        <v>707</v>
      </c>
      <c r="I332" s="199" t="s">
        <v>445</v>
      </c>
      <c r="J332" s="200">
        <v>19240</v>
      </c>
      <c r="K332" s="200">
        <v>10780</v>
      </c>
      <c r="L332" s="99">
        <f t="shared" si="5"/>
        <v>8460</v>
      </c>
      <c r="M332" s="92"/>
    </row>
    <row r="333" spans="2:13" s="91" customFormat="1" ht="24.95" customHeight="1" x14ac:dyDescent="0.25">
      <c r="B333" s="292">
        <v>1046</v>
      </c>
      <c r="C333" s="196">
        <v>44363</v>
      </c>
      <c r="D333" s="198">
        <v>0.4777777777777778</v>
      </c>
      <c r="E333" s="198">
        <v>0.48680555555555555</v>
      </c>
      <c r="F333" s="198" t="s">
        <v>455</v>
      </c>
      <c r="G333" s="284" t="s">
        <v>706</v>
      </c>
      <c r="H333" s="284" t="s">
        <v>707</v>
      </c>
      <c r="I333" s="199" t="s">
        <v>475</v>
      </c>
      <c r="J333" s="200">
        <v>10470</v>
      </c>
      <c r="K333" s="200">
        <v>7480</v>
      </c>
      <c r="L333" s="99">
        <f t="shared" si="5"/>
        <v>2990</v>
      </c>
      <c r="M333" s="92"/>
    </row>
    <row r="334" spans="2:13" s="91" customFormat="1" ht="24.95" customHeight="1" x14ac:dyDescent="0.25">
      <c r="B334" s="292">
        <v>1047</v>
      </c>
      <c r="C334" s="196">
        <v>44363</v>
      </c>
      <c r="D334" s="198">
        <v>0.49583333333333335</v>
      </c>
      <c r="E334" s="198">
        <v>0.50347222222222221</v>
      </c>
      <c r="F334" s="198" t="s">
        <v>447</v>
      </c>
      <c r="G334" s="284" t="s">
        <v>706</v>
      </c>
      <c r="H334" s="284" t="s">
        <v>707</v>
      </c>
      <c r="I334" s="199" t="s">
        <v>458</v>
      </c>
      <c r="J334" s="200">
        <v>21440</v>
      </c>
      <c r="K334" s="200">
        <v>10910</v>
      </c>
      <c r="L334" s="99">
        <f t="shared" si="5"/>
        <v>10530</v>
      </c>
      <c r="M334" s="92"/>
    </row>
    <row r="335" spans="2:13" s="91" customFormat="1" ht="24.95" customHeight="1" x14ac:dyDescent="0.25">
      <c r="B335" s="292">
        <v>1048</v>
      </c>
      <c r="C335" s="196">
        <v>44363</v>
      </c>
      <c r="D335" s="198">
        <v>0.52430555555555558</v>
      </c>
      <c r="E335" s="198">
        <v>0.53194444444444444</v>
      </c>
      <c r="F335" s="198" t="s">
        <v>444</v>
      </c>
      <c r="G335" s="284" t="s">
        <v>706</v>
      </c>
      <c r="H335" s="284" t="s">
        <v>707</v>
      </c>
      <c r="I335" s="199" t="s">
        <v>460</v>
      </c>
      <c r="J335" s="200">
        <v>18820</v>
      </c>
      <c r="K335" s="200">
        <v>10670</v>
      </c>
      <c r="L335" s="99">
        <f t="shared" si="5"/>
        <v>8150</v>
      </c>
      <c r="M335" s="92"/>
    </row>
    <row r="336" spans="2:13" s="91" customFormat="1" ht="24.95" customHeight="1" x14ac:dyDescent="0.25">
      <c r="B336" s="292">
        <v>1049</v>
      </c>
      <c r="C336" s="196">
        <v>44363</v>
      </c>
      <c r="D336" s="198">
        <v>0.53333333333333333</v>
      </c>
      <c r="E336" s="198">
        <v>0.54097222222222219</v>
      </c>
      <c r="F336" s="198" t="s">
        <v>450</v>
      </c>
      <c r="G336" s="284" t="s">
        <v>706</v>
      </c>
      <c r="H336" s="284" t="s">
        <v>707</v>
      </c>
      <c r="I336" s="199" t="s">
        <v>465</v>
      </c>
      <c r="J336" s="200">
        <v>20380</v>
      </c>
      <c r="K336" s="200">
        <v>10870</v>
      </c>
      <c r="L336" s="99">
        <f t="shared" si="5"/>
        <v>9510</v>
      </c>
      <c r="M336" s="92"/>
    </row>
    <row r="337" spans="2:13" s="91" customFormat="1" ht="24.95" customHeight="1" x14ac:dyDescent="0.25">
      <c r="B337" s="292">
        <v>1050</v>
      </c>
      <c r="C337" s="196">
        <v>44363</v>
      </c>
      <c r="D337" s="198">
        <v>0.54305555555555551</v>
      </c>
      <c r="E337" s="198">
        <v>0.54722222222222217</v>
      </c>
      <c r="F337" s="198" t="s">
        <v>455</v>
      </c>
      <c r="G337" s="284" t="s">
        <v>706</v>
      </c>
      <c r="H337" s="284" t="s">
        <v>707</v>
      </c>
      <c r="I337" s="199" t="s">
        <v>475</v>
      </c>
      <c r="J337" s="200">
        <v>8840</v>
      </c>
      <c r="K337" s="200">
        <v>7550</v>
      </c>
      <c r="L337" s="99">
        <f t="shared" si="5"/>
        <v>1290</v>
      </c>
      <c r="M337" s="92"/>
    </row>
    <row r="338" spans="2:13" s="91" customFormat="1" ht="24.95" customHeight="1" x14ac:dyDescent="0.25">
      <c r="B338" s="292">
        <v>1051</v>
      </c>
      <c r="C338" s="196">
        <v>44363</v>
      </c>
      <c r="D338" s="198">
        <v>0.5541666666666667</v>
      </c>
      <c r="E338" s="198">
        <v>0.56041666666666667</v>
      </c>
      <c r="F338" s="198" t="s">
        <v>453</v>
      </c>
      <c r="G338" s="284" t="s">
        <v>706</v>
      </c>
      <c r="H338" s="284" t="s">
        <v>707</v>
      </c>
      <c r="I338" s="199" t="s">
        <v>473</v>
      </c>
      <c r="J338" s="200">
        <v>17380</v>
      </c>
      <c r="K338" s="200">
        <v>10870</v>
      </c>
      <c r="L338" s="99">
        <f t="shared" si="5"/>
        <v>6510</v>
      </c>
      <c r="M338" s="92"/>
    </row>
    <row r="339" spans="2:13" s="91" customFormat="1" ht="24.95" customHeight="1" x14ac:dyDescent="0.25">
      <c r="B339" s="292">
        <v>1053</v>
      </c>
      <c r="C339" s="196">
        <v>44363</v>
      </c>
      <c r="D339" s="198">
        <v>0.9291666666666667</v>
      </c>
      <c r="E339" s="198">
        <v>0.93680555555555556</v>
      </c>
      <c r="F339" s="198" t="s">
        <v>444</v>
      </c>
      <c r="G339" s="284" t="s">
        <v>706</v>
      </c>
      <c r="H339" s="284" t="s">
        <v>707</v>
      </c>
      <c r="I339" s="199" t="s">
        <v>471</v>
      </c>
      <c r="J339" s="200">
        <v>19480</v>
      </c>
      <c r="K339" s="200">
        <v>10890</v>
      </c>
      <c r="L339" s="99">
        <f t="shared" si="5"/>
        <v>8590</v>
      </c>
      <c r="M339" s="92"/>
    </row>
    <row r="340" spans="2:13" s="91" customFormat="1" ht="24.95" customHeight="1" x14ac:dyDescent="0.25">
      <c r="B340" s="292">
        <v>1054</v>
      </c>
      <c r="C340" s="196">
        <v>44363</v>
      </c>
      <c r="D340" s="198">
        <v>0.94027777777777777</v>
      </c>
      <c r="E340" s="198">
        <v>0.94791666666666663</v>
      </c>
      <c r="F340" s="198" t="s">
        <v>450</v>
      </c>
      <c r="G340" s="284" t="s">
        <v>706</v>
      </c>
      <c r="H340" s="284" t="s">
        <v>707</v>
      </c>
      <c r="I340" s="199" t="s">
        <v>445</v>
      </c>
      <c r="J340" s="200">
        <v>21180</v>
      </c>
      <c r="K340" s="200">
        <v>10970</v>
      </c>
      <c r="L340" s="99">
        <f t="shared" si="5"/>
        <v>10210</v>
      </c>
      <c r="M340" s="92"/>
    </row>
    <row r="341" spans="2:13" s="91" customFormat="1" ht="24.95" customHeight="1" x14ac:dyDescent="0.25">
      <c r="B341" s="292">
        <v>1055</v>
      </c>
      <c r="C341" s="196">
        <v>44363</v>
      </c>
      <c r="D341" s="198">
        <v>0.9506944444444444</v>
      </c>
      <c r="E341" s="198">
        <v>0.95763888888888893</v>
      </c>
      <c r="F341" s="198" t="s">
        <v>447</v>
      </c>
      <c r="G341" s="284" t="s">
        <v>706</v>
      </c>
      <c r="H341" s="284" t="s">
        <v>707</v>
      </c>
      <c r="I341" s="199" t="s">
        <v>448</v>
      </c>
      <c r="J341" s="200">
        <v>21090</v>
      </c>
      <c r="K341" s="200">
        <v>11010</v>
      </c>
      <c r="L341" s="99">
        <f t="shared" si="5"/>
        <v>10080</v>
      </c>
      <c r="M341" s="92"/>
    </row>
    <row r="342" spans="2:13" s="91" customFormat="1" ht="24.95" customHeight="1" x14ac:dyDescent="0.25">
      <c r="B342" s="292">
        <v>1056</v>
      </c>
      <c r="C342" s="196">
        <v>44363</v>
      </c>
      <c r="D342" s="198">
        <v>0.99861111111111101</v>
      </c>
      <c r="E342" s="198">
        <v>4.8611111111111112E-3</v>
      </c>
      <c r="F342" s="198" t="s">
        <v>444</v>
      </c>
      <c r="G342" s="284" t="s">
        <v>706</v>
      </c>
      <c r="H342" s="284" t="s">
        <v>707</v>
      </c>
      <c r="I342" s="199" t="s">
        <v>471</v>
      </c>
      <c r="J342" s="200">
        <v>15100</v>
      </c>
      <c r="K342" s="200">
        <v>10790</v>
      </c>
      <c r="L342" s="99">
        <f t="shared" si="5"/>
        <v>4310</v>
      </c>
      <c r="M342" s="92"/>
    </row>
    <row r="343" spans="2:13" s="91" customFormat="1" ht="24.95" customHeight="1" x14ac:dyDescent="0.25">
      <c r="B343" s="292">
        <v>1058</v>
      </c>
      <c r="C343" s="196">
        <v>44364</v>
      </c>
      <c r="D343" s="198">
        <v>0.46111111111111108</v>
      </c>
      <c r="E343" s="198">
        <v>0.4680555555555555</v>
      </c>
      <c r="F343" s="198" t="s">
        <v>447</v>
      </c>
      <c r="G343" s="284" t="s">
        <v>706</v>
      </c>
      <c r="H343" s="284" t="s">
        <v>707</v>
      </c>
      <c r="I343" s="199" t="s">
        <v>475</v>
      </c>
      <c r="J343" s="200">
        <v>18970</v>
      </c>
      <c r="K343" s="200">
        <v>10880</v>
      </c>
      <c r="L343" s="99">
        <f t="shared" si="5"/>
        <v>8090</v>
      </c>
      <c r="M343" s="92"/>
    </row>
    <row r="344" spans="2:13" s="91" customFormat="1" ht="24.95" customHeight="1" x14ac:dyDescent="0.25">
      <c r="B344" s="292">
        <v>1060</v>
      </c>
      <c r="C344" s="196">
        <v>44364</v>
      </c>
      <c r="D344" s="198">
        <v>0.5</v>
      </c>
      <c r="E344" s="198">
        <v>0.50624999999999998</v>
      </c>
      <c r="F344" s="198" t="s">
        <v>444</v>
      </c>
      <c r="G344" s="284" t="s">
        <v>706</v>
      </c>
      <c r="H344" s="284" t="s">
        <v>707</v>
      </c>
      <c r="I344" s="199" t="s">
        <v>474</v>
      </c>
      <c r="J344" s="200">
        <v>17430</v>
      </c>
      <c r="K344" s="200">
        <v>10580</v>
      </c>
      <c r="L344" s="99">
        <f t="shared" si="5"/>
        <v>6850</v>
      </c>
      <c r="M344" s="92"/>
    </row>
    <row r="345" spans="2:13" s="91" customFormat="1" ht="24.95" customHeight="1" x14ac:dyDescent="0.25">
      <c r="B345" s="292">
        <v>1061</v>
      </c>
      <c r="C345" s="196">
        <v>44364</v>
      </c>
      <c r="D345" s="198">
        <v>0.50138888888888888</v>
      </c>
      <c r="E345" s="198">
        <v>0.50902777777777775</v>
      </c>
      <c r="F345" s="198" t="s">
        <v>453</v>
      </c>
      <c r="G345" s="284" t="s">
        <v>706</v>
      </c>
      <c r="H345" s="284" t="s">
        <v>707</v>
      </c>
      <c r="I345" s="199" t="s">
        <v>463</v>
      </c>
      <c r="J345" s="200">
        <v>16380</v>
      </c>
      <c r="K345" s="200">
        <v>10760</v>
      </c>
      <c r="L345" s="99">
        <f t="shared" si="5"/>
        <v>5620</v>
      </c>
      <c r="M345" s="92"/>
    </row>
    <row r="346" spans="2:13" s="91" customFormat="1" ht="24.95" customHeight="1" x14ac:dyDescent="0.25">
      <c r="B346" s="292">
        <v>1063</v>
      </c>
      <c r="C346" s="196">
        <v>44364</v>
      </c>
      <c r="D346" s="198">
        <v>0.5083333333333333</v>
      </c>
      <c r="E346" s="198">
        <v>0.5229166666666667</v>
      </c>
      <c r="F346" s="198" t="s">
        <v>450</v>
      </c>
      <c r="G346" s="284" t="s">
        <v>706</v>
      </c>
      <c r="H346" s="284" t="s">
        <v>707</v>
      </c>
      <c r="I346" s="199" t="s">
        <v>465</v>
      </c>
      <c r="J346" s="200">
        <v>17490</v>
      </c>
      <c r="K346" s="200">
        <v>10580</v>
      </c>
      <c r="L346" s="99">
        <f t="shared" si="5"/>
        <v>6910</v>
      </c>
      <c r="M346" s="92"/>
    </row>
    <row r="347" spans="2:13" s="91" customFormat="1" ht="24.95" customHeight="1" x14ac:dyDescent="0.25">
      <c r="B347" s="292">
        <v>1064</v>
      </c>
      <c r="C347" s="196">
        <v>44364</v>
      </c>
      <c r="D347" s="198">
        <v>0.53819444444444442</v>
      </c>
      <c r="E347" s="198">
        <v>0.5444444444444444</v>
      </c>
      <c r="F347" s="198" t="s">
        <v>455</v>
      </c>
      <c r="G347" s="284" t="s">
        <v>706</v>
      </c>
      <c r="H347" s="284" t="s">
        <v>707</v>
      </c>
      <c r="I347" s="199" t="s">
        <v>456</v>
      </c>
      <c r="J347" s="200">
        <v>10150</v>
      </c>
      <c r="K347" s="200">
        <v>7590</v>
      </c>
      <c r="L347" s="99">
        <f t="shared" si="5"/>
        <v>2560</v>
      </c>
      <c r="M347" s="92"/>
    </row>
    <row r="348" spans="2:13" s="91" customFormat="1" ht="24.95" customHeight="1" x14ac:dyDescent="0.25">
      <c r="B348" s="292">
        <v>1065</v>
      </c>
      <c r="C348" s="196">
        <v>44364</v>
      </c>
      <c r="D348" s="198">
        <v>0.54305555555555551</v>
      </c>
      <c r="E348" s="198">
        <v>0.54999999999999993</v>
      </c>
      <c r="F348" s="198" t="s">
        <v>447</v>
      </c>
      <c r="G348" s="284" t="s">
        <v>706</v>
      </c>
      <c r="H348" s="284" t="s">
        <v>707</v>
      </c>
      <c r="I348" s="199" t="s">
        <v>475</v>
      </c>
      <c r="J348" s="200">
        <v>13690</v>
      </c>
      <c r="K348" s="200">
        <v>10940</v>
      </c>
      <c r="L348" s="99">
        <f t="shared" si="5"/>
        <v>2750</v>
      </c>
      <c r="M348" s="92"/>
    </row>
    <row r="349" spans="2:13" s="91" customFormat="1" ht="24.95" customHeight="1" x14ac:dyDescent="0.25">
      <c r="B349" s="292">
        <v>1066</v>
      </c>
      <c r="C349" s="196">
        <v>44364</v>
      </c>
      <c r="D349" s="198">
        <v>0.63958333333333328</v>
      </c>
      <c r="E349" s="198">
        <v>0.64930555555555558</v>
      </c>
      <c r="F349" s="198" t="s">
        <v>455</v>
      </c>
      <c r="G349" s="284" t="s">
        <v>706</v>
      </c>
      <c r="H349" s="284" t="s">
        <v>707</v>
      </c>
      <c r="I349" s="199" t="s">
        <v>456</v>
      </c>
      <c r="J349" s="200">
        <v>8930</v>
      </c>
      <c r="K349" s="200">
        <v>7440</v>
      </c>
      <c r="L349" s="99">
        <f t="shared" si="5"/>
        <v>1490</v>
      </c>
      <c r="M349" s="92"/>
    </row>
    <row r="350" spans="2:13" s="91" customFormat="1" ht="24.95" customHeight="1" x14ac:dyDescent="0.25">
      <c r="B350" s="292">
        <v>1068</v>
      </c>
      <c r="C350" s="196">
        <v>44364</v>
      </c>
      <c r="D350" s="198">
        <v>0.86249999999999993</v>
      </c>
      <c r="E350" s="198">
        <v>0.87013888888888891</v>
      </c>
      <c r="F350" s="198" t="s">
        <v>444</v>
      </c>
      <c r="G350" s="284" t="s">
        <v>706</v>
      </c>
      <c r="H350" s="284" t="s">
        <v>707</v>
      </c>
      <c r="I350" s="199" t="s">
        <v>471</v>
      </c>
      <c r="J350" s="200">
        <v>19020</v>
      </c>
      <c r="K350" s="200">
        <v>10780</v>
      </c>
      <c r="L350" s="99">
        <f t="shared" si="5"/>
        <v>8240</v>
      </c>
      <c r="M350" s="92"/>
    </row>
    <row r="351" spans="2:13" s="91" customFormat="1" ht="24.95" customHeight="1" x14ac:dyDescent="0.25">
      <c r="B351" s="292">
        <v>1069</v>
      </c>
      <c r="C351" s="196">
        <v>44364</v>
      </c>
      <c r="D351" s="198">
        <v>0.9159722222222223</v>
      </c>
      <c r="E351" s="198">
        <v>0.9243055555555556</v>
      </c>
      <c r="F351" s="198" t="s">
        <v>450</v>
      </c>
      <c r="G351" s="284" t="s">
        <v>706</v>
      </c>
      <c r="H351" s="284" t="s">
        <v>707</v>
      </c>
      <c r="I351" s="199" t="s">
        <v>451</v>
      </c>
      <c r="J351" s="200">
        <v>19950</v>
      </c>
      <c r="K351" s="200">
        <v>10720</v>
      </c>
      <c r="L351" s="99">
        <f t="shared" si="5"/>
        <v>9230</v>
      </c>
      <c r="M351" s="92"/>
    </row>
    <row r="352" spans="2:13" s="91" customFormat="1" ht="24.95" customHeight="1" x14ac:dyDescent="0.25">
      <c r="B352" s="292">
        <v>1070</v>
      </c>
      <c r="C352" s="196">
        <v>44364</v>
      </c>
      <c r="D352" s="198">
        <v>0.95972222222222225</v>
      </c>
      <c r="E352" s="198">
        <v>0.96597222222222223</v>
      </c>
      <c r="F352" s="198" t="s">
        <v>444</v>
      </c>
      <c r="G352" s="284" t="s">
        <v>706</v>
      </c>
      <c r="H352" s="284" t="s">
        <v>707</v>
      </c>
      <c r="I352" s="199" t="s">
        <v>471</v>
      </c>
      <c r="J352" s="200">
        <v>15140</v>
      </c>
      <c r="K352" s="200">
        <v>10900</v>
      </c>
      <c r="L352" s="99">
        <f t="shared" si="5"/>
        <v>4240</v>
      </c>
      <c r="M352" s="92"/>
    </row>
    <row r="353" spans="2:13" s="91" customFormat="1" ht="24.95" customHeight="1" x14ac:dyDescent="0.25">
      <c r="B353" s="292">
        <v>1071</v>
      </c>
      <c r="C353" s="196">
        <v>44364</v>
      </c>
      <c r="D353" s="198">
        <v>0.96458333333333324</v>
      </c>
      <c r="E353" s="198">
        <v>0.97361111111111109</v>
      </c>
      <c r="F353" s="198" t="s">
        <v>447</v>
      </c>
      <c r="G353" s="284" t="s">
        <v>706</v>
      </c>
      <c r="H353" s="284" t="s">
        <v>707</v>
      </c>
      <c r="I353" s="199" t="s">
        <v>448</v>
      </c>
      <c r="J353" s="200">
        <v>20360</v>
      </c>
      <c r="K353" s="200">
        <v>10970</v>
      </c>
      <c r="L353" s="99">
        <f t="shared" si="5"/>
        <v>9390</v>
      </c>
      <c r="M353" s="92"/>
    </row>
    <row r="354" spans="2:13" s="91" customFormat="1" ht="24.95" customHeight="1" x14ac:dyDescent="0.25">
      <c r="B354" s="292">
        <v>1077</v>
      </c>
      <c r="C354" s="196">
        <v>44365</v>
      </c>
      <c r="D354" s="198">
        <v>0.47152777777777777</v>
      </c>
      <c r="E354" s="198">
        <v>0.47916666666666669</v>
      </c>
      <c r="F354" s="198" t="s">
        <v>447</v>
      </c>
      <c r="G354" s="284" t="s">
        <v>706</v>
      </c>
      <c r="H354" s="284" t="s">
        <v>707</v>
      </c>
      <c r="I354" s="199" t="s">
        <v>458</v>
      </c>
      <c r="J354" s="200">
        <v>21070</v>
      </c>
      <c r="K354" s="200">
        <v>11170</v>
      </c>
      <c r="L354" s="99">
        <f t="shared" si="5"/>
        <v>9900</v>
      </c>
      <c r="M354" s="92"/>
    </row>
    <row r="355" spans="2:13" s="91" customFormat="1" ht="24.95" customHeight="1" x14ac:dyDescent="0.25">
      <c r="B355" s="292">
        <v>1079</v>
      </c>
      <c r="C355" s="196">
        <v>44365</v>
      </c>
      <c r="D355" s="198">
        <v>0.52638888888888891</v>
      </c>
      <c r="E355" s="198">
        <v>0.54027777777777775</v>
      </c>
      <c r="F355" s="198" t="s">
        <v>453</v>
      </c>
      <c r="G355" s="284" t="s">
        <v>706</v>
      </c>
      <c r="H355" s="284" t="s">
        <v>707</v>
      </c>
      <c r="I355" s="199" t="s">
        <v>473</v>
      </c>
      <c r="J355" s="200">
        <v>18810</v>
      </c>
      <c r="K355" s="200">
        <v>10590</v>
      </c>
      <c r="L355" s="99">
        <f t="shared" si="5"/>
        <v>8220</v>
      </c>
      <c r="M355" s="92"/>
    </row>
    <row r="356" spans="2:13" s="91" customFormat="1" ht="24.95" customHeight="1" x14ac:dyDescent="0.25">
      <c r="B356" s="292">
        <v>1078</v>
      </c>
      <c r="C356" s="196">
        <v>44365</v>
      </c>
      <c r="D356" s="198">
        <v>0.53263888888888888</v>
      </c>
      <c r="E356" s="198">
        <v>0.53888888888888886</v>
      </c>
      <c r="F356" s="198" t="s">
        <v>444</v>
      </c>
      <c r="G356" s="284" t="s">
        <v>706</v>
      </c>
      <c r="H356" s="284" t="s">
        <v>707</v>
      </c>
      <c r="I356" s="199" t="s">
        <v>460</v>
      </c>
      <c r="J356" s="200">
        <v>19670</v>
      </c>
      <c r="K356" s="200">
        <v>10630</v>
      </c>
      <c r="L356" s="99">
        <f t="shared" si="5"/>
        <v>9040</v>
      </c>
      <c r="M356" s="92"/>
    </row>
    <row r="357" spans="2:13" s="91" customFormat="1" ht="24.95" customHeight="1" x14ac:dyDescent="0.25">
      <c r="B357" s="292">
        <v>1081</v>
      </c>
      <c r="C357" s="196">
        <v>44365</v>
      </c>
      <c r="D357" s="198">
        <v>0.55902777777777779</v>
      </c>
      <c r="E357" s="198">
        <v>0.57291666666666663</v>
      </c>
      <c r="F357" s="198" t="s">
        <v>455</v>
      </c>
      <c r="G357" s="284" t="s">
        <v>706</v>
      </c>
      <c r="H357" s="284" t="s">
        <v>707</v>
      </c>
      <c r="I357" s="199" t="s">
        <v>456</v>
      </c>
      <c r="J357" s="200">
        <v>11700</v>
      </c>
      <c r="K357" s="200">
        <v>7470</v>
      </c>
      <c r="L357" s="99">
        <f t="shared" si="5"/>
        <v>4230</v>
      </c>
      <c r="M357" s="92"/>
    </row>
    <row r="358" spans="2:13" s="91" customFormat="1" ht="24.95" customHeight="1" x14ac:dyDescent="0.25">
      <c r="B358" s="300">
        <v>1080</v>
      </c>
      <c r="C358" s="196">
        <v>44365</v>
      </c>
      <c r="D358" s="260">
        <v>0.56041666666666667</v>
      </c>
      <c r="E358" s="260">
        <v>0.56805555555555554</v>
      </c>
      <c r="F358" s="260" t="s">
        <v>444</v>
      </c>
      <c r="G358" s="284" t="s">
        <v>706</v>
      </c>
      <c r="H358" s="284" t="s">
        <v>707</v>
      </c>
      <c r="I358" s="301" t="s">
        <v>460</v>
      </c>
      <c r="J358" s="302">
        <v>11380</v>
      </c>
      <c r="K358" s="302">
        <v>10830</v>
      </c>
      <c r="L358" s="99">
        <f t="shared" si="5"/>
        <v>550</v>
      </c>
      <c r="M358" s="92"/>
    </row>
    <row r="359" spans="2:13" s="91" customFormat="1" ht="24.95" customHeight="1" x14ac:dyDescent="0.25">
      <c r="B359" s="292">
        <v>1082</v>
      </c>
      <c r="C359" s="196">
        <v>44365</v>
      </c>
      <c r="D359" s="198">
        <v>0.56527777777777777</v>
      </c>
      <c r="E359" s="198">
        <v>0.5756944444444444</v>
      </c>
      <c r="F359" s="198" t="s">
        <v>450</v>
      </c>
      <c r="G359" s="284" t="s">
        <v>706</v>
      </c>
      <c r="H359" s="284" t="s">
        <v>707</v>
      </c>
      <c r="I359" s="199" t="s">
        <v>463</v>
      </c>
      <c r="J359" s="200">
        <v>20210</v>
      </c>
      <c r="K359" s="200">
        <v>10680</v>
      </c>
      <c r="L359" s="99">
        <f t="shared" si="5"/>
        <v>9530</v>
      </c>
      <c r="M359" s="92"/>
    </row>
    <row r="360" spans="2:13" s="91" customFormat="1" ht="24.95" customHeight="1" x14ac:dyDescent="0.25">
      <c r="B360" s="292">
        <v>1086</v>
      </c>
      <c r="C360" s="196">
        <v>44365</v>
      </c>
      <c r="D360" s="198">
        <v>0.92986111111111114</v>
      </c>
      <c r="E360" s="198">
        <v>0.93680555555555556</v>
      </c>
      <c r="F360" s="198" t="s">
        <v>444</v>
      </c>
      <c r="G360" s="284" t="s">
        <v>706</v>
      </c>
      <c r="H360" s="284" t="s">
        <v>707</v>
      </c>
      <c r="I360" s="199" t="s">
        <v>471</v>
      </c>
      <c r="J360" s="200">
        <v>19410</v>
      </c>
      <c r="K360" s="200">
        <v>10920</v>
      </c>
      <c r="L360" s="99">
        <f t="shared" si="5"/>
        <v>8490</v>
      </c>
      <c r="M360" s="92"/>
    </row>
    <row r="361" spans="2:13" s="91" customFormat="1" ht="24.95" customHeight="1" x14ac:dyDescent="0.25">
      <c r="B361" s="292">
        <v>1087</v>
      </c>
      <c r="C361" s="196">
        <v>44365</v>
      </c>
      <c r="D361" s="198">
        <v>0.95277777777777783</v>
      </c>
      <c r="E361" s="198">
        <v>0.96250000000000002</v>
      </c>
      <c r="F361" s="198" t="s">
        <v>453</v>
      </c>
      <c r="G361" s="284" t="s">
        <v>706</v>
      </c>
      <c r="H361" s="284" t="s">
        <v>707</v>
      </c>
      <c r="I361" s="199" t="s">
        <v>445</v>
      </c>
      <c r="J361" s="200">
        <v>19140</v>
      </c>
      <c r="K361" s="200">
        <v>10920</v>
      </c>
      <c r="L361" s="99">
        <f t="shared" si="5"/>
        <v>8220</v>
      </c>
      <c r="M361" s="92"/>
    </row>
    <row r="362" spans="2:13" s="91" customFormat="1" ht="24.95" customHeight="1" x14ac:dyDescent="0.25">
      <c r="B362" s="292">
        <v>1088</v>
      </c>
      <c r="C362" s="196">
        <v>44365</v>
      </c>
      <c r="D362" s="198">
        <v>0.96597222222222223</v>
      </c>
      <c r="E362" s="198">
        <v>0.97499999999999998</v>
      </c>
      <c r="F362" s="198" t="s">
        <v>450</v>
      </c>
      <c r="G362" s="284" t="s">
        <v>706</v>
      </c>
      <c r="H362" s="284" t="s">
        <v>707</v>
      </c>
      <c r="I362" s="199" t="s">
        <v>451</v>
      </c>
      <c r="J362" s="200">
        <v>22180</v>
      </c>
      <c r="K362" s="200">
        <v>10890</v>
      </c>
      <c r="L362" s="99">
        <f t="shared" si="5"/>
        <v>11290</v>
      </c>
      <c r="M362" s="92"/>
    </row>
    <row r="363" spans="2:13" s="91" customFormat="1" ht="24.95" customHeight="1" x14ac:dyDescent="0.25">
      <c r="B363" s="292">
        <v>1089</v>
      </c>
      <c r="C363" s="196">
        <v>44366</v>
      </c>
      <c r="D363" s="198">
        <v>3.9583333333333331E-2</v>
      </c>
      <c r="E363" s="198">
        <v>4.7222222222222221E-2</v>
      </c>
      <c r="F363" s="198" t="s">
        <v>444</v>
      </c>
      <c r="G363" s="284" t="s">
        <v>706</v>
      </c>
      <c r="H363" s="284" t="s">
        <v>707</v>
      </c>
      <c r="I363" s="199" t="s">
        <v>471</v>
      </c>
      <c r="J363" s="200">
        <v>16570</v>
      </c>
      <c r="K363" s="200">
        <v>10900</v>
      </c>
      <c r="L363" s="99">
        <f t="shared" si="5"/>
        <v>5670</v>
      </c>
      <c r="M363" s="92"/>
    </row>
    <row r="364" spans="2:13" s="91" customFormat="1" ht="24.95" customHeight="1" x14ac:dyDescent="0.25">
      <c r="B364" s="292">
        <v>1090</v>
      </c>
      <c r="C364" s="196">
        <v>44366</v>
      </c>
      <c r="D364" s="198">
        <v>4.1666666666666664E-2</v>
      </c>
      <c r="E364" s="198">
        <v>4.8611111111111112E-2</v>
      </c>
      <c r="F364" s="198" t="s">
        <v>453</v>
      </c>
      <c r="G364" s="284" t="s">
        <v>706</v>
      </c>
      <c r="H364" s="284" t="s">
        <v>707</v>
      </c>
      <c r="I364" s="199" t="s">
        <v>445</v>
      </c>
      <c r="J364" s="200">
        <v>14790</v>
      </c>
      <c r="K364" s="200">
        <v>10950</v>
      </c>
      <c r="L364" s="99">
        <f t="shared" si="5"/>
        <v>3840</v>
      </c>
      <c r="M364" s="92"/>
    </row>
    <row r="365" spans="2:13" s="91" customFormat="1" ht="24.95" customHeight="1" x14ac:dyDescent="0.25">
      <c r="B365" s="292">
        <v>1094</v>
      </c>
      <c r="C365" s="196">
        <v>44366</v>
      </c>
      <c r="D365" s="198">
        <v>0.42777777777777781</v>
      </c>
      <c r="E365" s="198">
        <v>0.44722222222222219</v>
      </c>
      <c r="F365" s="198" t="s">
        <v>447</v>
      </c>
      <c r="G365" s="284" t="s">
        <v>706</v>
      </c>
      <c r="H365" s="284" t="s">
        <v>707</v>
      </c>
      <c r="I365" s="199" t="s">
        <v>458</v>
      </c>
      <c r="J365" s="200">
        <v>19960</v>
      </c>
      <c r="K365" s="200">
        <v>10910</v>
      </c>
      <c r="L365" s="99">
        <f t="shared" si="5"/>
        <v>9050</v>
      </c>
      <c r="M365" s="92"/>
    </row>
    <row r="366" spans="2:13" s="91" customFormat="1" ht="24.95" customHeight="1" x14ac:dyDescent="0.25">
      <c r="B366" s="292">
        <v>1096</v>
      </c>
      <c r="C366" s="196">
        <v>44366</v>
      </c>
      <c r="D366" s="198">
        <v>0.49652777777777773</v>
      </c>
      <c r="E366" s="198">
        <v>0.51180555555555551</v>
      </c>
      <c r="F366" s="198" t="s">
        <v>444</v>
      </c>
      <c r="G366" s="284" t="s">
        <v>706</v>
      </c>
      <c r="H366" s="284" t="s">
        <v>707</v>
      </c>
      <c r="I366" s="199" t="s">
        <v>474</v>
      </c>
      <c r="J366" s="291">
        <v>19000</v>
      </c>
      <c r="K366" s="291">
        <v>10580</v>
      </c>
      <c r="L366" s="99">
        <f t="shared" si="5"/>
        <v>8420</v>
      </c>
      <c r="M366" s="92"/>
    </row>
    <row r="367" spans="2:13" s="91" customFormat="1" ht="24.95" customHeight="1" x14ac:dyDescent="0.25">
      <c r="B367" s="300">
        <v>1097</v>
      </c>
      <c r="C367" s="196">
        <v>44366</v>
      </c>
      <c r="D367" s="260">
        <v>0.50694444444444442</v>
      </c>
      <c r="E367" s="260">
        <v>0.52708333333333335</v>
      </c>
      <c r="F367" s="260" t="s">
        <v>453</v>
      </c>
      <c r="G367" s="284" t="s">
        <v>706</v>
      </c>
      <c r="H367" s="284" t="s">
        <v>707</v>
      </c>
      <c r="I367" s="260" t="s">
        <v>463</v>
      </c>
      <c r="J367" s="197">
        <v>17540</v>
      </c>
      <c r="K367" s="197">
        <v>10660</v>
      </c>
      <c r="L367" s="99">
        <f t="shared" si="5"/>
        <v>6880</v>
      </c>
      <c r="M367" s="92"/>
    </row>
    <row r="368" spans="2:13" s="91" customFormat="1" ht="24.95" customHeight="1" x14ac:dyDescent="0.25">
      <c r="B368" s="300">
        <v>1099</v>
      </c>
      <c r="C368" s="196">
        <v>44366</v>
      </c>
      <c r="D368" s="260">
        <v>0.59027777777777779</v>
      </c>
      <c r="E368" s="260">
        <v>0.6069444444444444</v>
      </c>
      <c r="F368" s="198" t="s">
        <v>450</v>
      </c>
      <c r="G368" s="284" t="s">
        <v>706</v>
      </c>
      <c r="H368" s="284" t="s">
        <v>707</v>
      </c>
      <c r="I368" s="260" t="s">
        <v>465</v>
      </c>
      <c r="J368" s="197">
        <v>20960</v>
      </c>
      <c r="K368" s="197">
        <v>10710</v>
      </c>
      <c r="L368" s="99">
        <f t="shared" si="5"/>
        <v>10250</v>
      </c>
      <c r="M368" s="92"/>
    </row>
    <row r="369" spans="2:13" s="91" customFormat="1" ht="24.95" customHeight="1" x14ac:dyDescent="0.25">
      <c r="B369" s="300">
        <v>1100</v>
      </c>
      <c r="C369" s="196">
        <v>44366</v>
      </c>
      <c r="D369" s="260">
        <v>0.60347222222222219</v>
      </c>
      <c r="E369" s="260">
        <v>0.61111111111111105</v>
      </c>
      <c r="F369" s="260" t="s">
        <v>447</v>
      </c>
      <c r="G369" s="284" t="s">
        <v>706</v>
      </c>
      <c r="H369" s="284" t="s">
        <v>707</v>
      </c>
      <c r="I369" s="260" t="s">
        <v>458</v>
      </c>
      <c r="J369" s="197">
        <v>17040</v>
      </c>
      <c r="K369" s="197">
        <v>11070</v>
      </c>
      <c r="L369" s="99">
        <f t="shared" si="5"/>
        <v>5970</v>
      </c>
      <c r="M369" s="92"/>
    </row>
    <row r="370" spans="2:13" s="91" customFormat="1" ht="24.95" customHeight="1" x14ac:dyDescent="0.25">
      <c r="B370" s="300">
        <v>1101</v>
      </c>
      <c r="C370" s="196">
        <v>44366</v>
      </c>
      <c r="D370" s="260">
        <v>0.86736111111111114</v>
      </c>
      <c r="E370" s="260">
        <v>0.87361111111111101</v>
      </c>
      <c r="F370" s="198" t="s">
        <v>444</v>
      </c>
      <c r="G370" s="284" t="s">
        <v>706</v>
      </c>
      <c r="H370" s="284" t="s">
        <v>707</v>
      </c>
      <c r="I370" s="260" t="s">
        <v>445</v>
      </c>
      <c r="J370" s="197">
        <v>18550</v>
      </c>
      <c r="K370" s="197">
        <v>10760</v>
      </c>
      <c r="L370" s="99">
        <f t="shared" si="5"/>
        <v>7790</v>
      </c>
      <c r="M370" s="92"/>
    </row>
    <row r="371" spans="2:13" s="91" customFormat="1" ht="24.95" customHeight="1" x14ac:dyDescent="0.25">
      <c r="B371" s="300">
        <v>1102</v>
      </c>
      <c r="C371" s="196">
        <v>44366</v>
      </c>
      <c r="D371" s="260">
        <v>0.91666666666666663</v>
      </c>
      <c r="E371" s="260">
        <v>0.9243055555555556</v>
      </c>
      <c r="F371" s="260" t="s">
        <v>447</v>
      </c>
      <c r="G371" s="284" t="s">
        <v>706</v>
      </c>
      <c r="H371" s="284" t="s">
        <v>707</v>
      </c>
      <c r="I371" s="260" t="s">
        <v>448</v>
      </c>
      <c r="J371" s="197">
        <v>19200</v>
      </c>
      <c r="K371" s="197">
        <v>11050</v>
      </c>
      <c r="L371" s="99">
        <f t="shared" si="5"/>
        <v>8150</v>
      </c>
      <c r="M371" s="92"/>
    </row>
    <row r="372" spans="2:13" s="91" customFormat="1" ht="24.95" customHeight="1" x14ac:dyDescent="0.25">
      <c r="B372" s="300">
        <v>1103</v>
      </c>
      <c r="C372" s="196">
        <v>44366</v>
      </c>
      <c r="D372" s="260">
        <v>0.91805555555555562</v>
      </c>
      <c r="E372" s="260">
        <v>0.92638888888888893</v>
      </c>
      <c r="F372" s="260" t="s">
        <v>450</v>
      </c>
      <c r="G372" s="284" t="s">
        <v>706</v>
      </c>
      <c r="H372" s="284" t="s">
        <v>707</v>
      </c>
      <c r="I372" s="260" t="s">
        <v>451</v>
      </c>
      <c r="J372" s="197">
        <v>19960</v>
      </c>
      <c r="K372" s="197">
        <v>10710</v>
      </c>
      <c r="L372" s="99">
        <f t="shared" si="5"/>
        <v>9250</v>
      </c>
      <c r="M372" s="92"/>
    </row>
    <row r="373" spans="2:13" s="91" customFormat="1" ht="24.95" customHeight="1" x14ac:dyDescent="0.25">
      <c r="B373" s="300">
        <v>1104</v>
      </c>
      <c r="C373" s="196">
        <v>44367</v>
      </c>
      <c r="D373" s="260">
        <v>2.7083333333333334E-2</v>
      </c>
      <c r="E373" s="260">
        <v>3.3333333333333333E-2</v>
      </c>
      <c r="F373" s="260" t="s">
        <v>444</v>
      </c>
      <c r="G373" s="284" t="s">
        <v>706</v>
      </c>
      <c r="H373" s="284" t="s">
        <v>707</v>
      </c>
      <c r="I373" s="260" t="s">
        <v>445</v>
      </c>
      <c r="J373" s="197">
        <v>15140</v>
      </c>
      <c r="K373" s="197">
        <v>10740</v>
      </c>
      <c r="L373" s="99">
        <f t="shared" si="5"/>
        <v>4400</v>
      </c>
      <c r="M373" s="92"/>
    </row>
    <row r="374" spans="2:13" s="91" customFormat="1" ht="24.95" customHeight="1" x14ac:dyDescent="0.25">
      <c r="B374" s="300">
        <v>1105</v>
      </c>
      <c r="C374" s="196">
        <v>44367</v>
      </c>
      <c r="D374" s="260">
        <v>0.48680555555555555</v>
      </c>
      <c r="E374" s="260">
        <v>0.49374999999999997</v>
      </c>
      <c r="F374" s="260" t="s">
        <v>450</v>
      </c>
      <c r="G374" s="284" t="s">
        <v>706</v>
      </c>
      <c r="H374" s="284" t="s">
        <v>707</v>
      </c>
      <c r="I374" s="260" t="s">
        <v>451</v>
      </c>
      <c r="J374" s="197">
        <v>13770</v>
      </c>
      <c r="K374" s="197">
        <v>10710</v>
      </c>
      <c r="L374" s="99">
        <f t="shared" si="5"/>
        <v>3060</v>
      </c>
      <c r="M374" s="92"/>
    </row>
    <row r="375" spans="2:13" s="91" customFormat="1" ht="24.95" customHeight="1" x14ac:dyDescent="0.25">
      <c r="B375" s="300">
        <v>1106</v>
      </c>
      <c r="C375" s="196">
        <v>44367</v>
      </c>
      <c r="D375" s="260">
        <v>4.3055555555555562E-2</v>
      </c>
      <c r="E375" s="260">
        <v>4.9999999999999996E-2</v>
      </c>
      <c r="F375" s="198" t="s">
        <v>447</v>
      </c>
      <c r="G375" s="284" t="s">
        <v>706</v>
      </c>
      <c r="H375" s="284" t="s">
        <v>707</v>
      </c>
      <c r="I375" s="260" t="s">
        <v>448</v>
      </c>
      <c r="J375" s="197">
        <v>17820</v>
      </c>
      <c r="K375" s="197">
        <v>11240</v>
      </c>
      <c r="L375" s="99">
        <f t="shared" si="5"/>
        <v>6580</v>
      </c>
      <c r="M375" s="92"/>
    </row>
    <row r="376" spans="2:13" s="91" customFormat="1" ht="24.95" customHeight="1" x14ac:dyDescent="0.25">
      <c r="B376" s="300">
        <v>1108</v>
      </c>
      <c r="C376" s="196">
        <v>44367</v>
      </c>
      <c r="D376" s="260">
        <v>0.62777777777777777</v>
      </c>
      <c r="E376" s="260">
        <v>0.34027777777777773</v>
      </c>
      <c r="F376" s="260" t="s">
        <v>447</v>
      </c>
      <c r="G376" s="284" t="s">
        <v>706</v>
      </c>
      <c r="H376" s="284" t="s">
        <v>707</v>
      </c>
      <c r="I376" s="260" t="s">
        <v>474</v>
      </c>
      <c r="J376" s="197">
        <v>20790</v>
      </c>
      <c r="K376" s="197">
        <v>10920</v>
      </c>
      <c r="L376" s="99">
        <f t="shared" si="5"/>
        <v>9870</v>
      </c>
      <c r="M376" s="92"/>
    </row>
    <row r="377" spans="2:13" s="91" customFormat="1" ht="24.95" customHeight="1" x14ac:dyDescent="0.25">
      <c r="B377" s="300">
        <v>1107</v>
      </c>
      <c r="C377" s="196">
        <v>44367</v>
      </c>
      <c r="D377" s="260">
        <v>0.94513888888888886</v>
      </c>
      <c r="E377" s="260">
        <v>0.95486111111111116</v>
      </c>
      <c r="F377" s="260" t="s">
        <v>450</v>
      </c>
      <c r="G377" s="284" t="s">
        <v>706</v>
      </c>
      <c r="H377" s="284" t="s">
        <v>707</v>
      </c>
      <c r="I377" s="260" t="s">
        <v>471</v>
      </c>
      <c r="J377" s="197">
        <v>15690</v>
      </c>
      <c r="K377" s="197">
        <v>10740</v>
      </c>
      <c r="L377" s="99">
        <f t="shared" si="5"/>
        <v>4950</v>
      </c>
      <c r="M377" s="92"/>
    </row>
    <row r="378" spans="2:13" s="91" customFormat="1" ht="24.95" customHeight="1" x14ac:dyDescent="0.25">
      <c r="B378" s="300">
        <v>1112</v>
      </c>
      <c r="C378" s="196">
        <v>44368</v>
      </c>
      <c r="D378" s="260">
        <v>0.49444444444444446</v>
      </c>
      <c r="E378" s="260">
        <v>0.50138888888888888</v>
      </c>
      <c r="F378" s="260" t="s">
        <v>453</v>
      </c>
      <c r="G378" s="284" t="s">
        <v>706</v>
      </c>
      <c r="H378" s="284" t="s">
        <v>707</v>
      </c>
      <c r="I378" s="260" t="s">
        <v>473</v>
      </c>
      <c r="J378" s="197">
        <v>19120</v>
      </c>
      <c r="K378" s="197">
        <v>10640</v>
      </c>
      <c r="L378" s="99">
        <f t="shared" si="5"/>
        <v>8480</v>
      </c>
      <c r="M378" s="92"/>
    </row>
    <row r="379" spans="2:13" s="91" customFormat="1" ht="24.95" customHeight="1" x14ac:dyDescent="0.25">
      <c r="B379" s="300">
        <v>1113</v>
      </c>
      <c r="C379" s="196">
        <v>44368</v>
      </c>
      <c r="D379" s="260">
        <v>0.50902777777777775</v>
      </c>
      <c r="E379" s="260">
        <v>0.5180555555555556</v>
      </c>
      <c r="F379" s="260" t="s">
        <v>447</v>
      </c>
      <c r="G379" s="284" t="s">
        <v>706</v>
      </c>
      <c r="H379" s="284" t="s">
        <v>707</v>
      </c>
      <c r="I379" s="260" t="s">
        <v>463</v>
      </c>
      <c r="J379" s="197">
        <v>22490</v>
      </c>
      <c r="K379" s="197">
        <v>11040</v>
      </c>
      <c r="L379" s="99">
        <f t="shared" si="5"/>
        <v>11450</v>
      </c>
      <c r="M379" s="92"/>
    </row>
    <row r="380" spans="2:13" s="91" customFormat="1" ht="24.95" customHeight="1" x14ac:dyDescent="0.25">
      <c r="B380" s="300">
        <v>1114</v>
      </c>
      <c r="C380" s="196">
        <v>44368</v>
      </c>
      <c r="D380" s="260">
        <v>0.51041666666666663</v>
      </c>
      <c r="E380" s="260">
        <v>0.51944444444444449</v>
      </c>
      <c r="F380" s="260" t="s">
        <v>476</v>
      </c>
      <c r="G380" s="284" t="s">
        <v>706</v>
      </c>
      <c r="H380" s="284" t="s">
        <v>707</v>
      </c>
      <c r="I380" s="260" t="s">
        <v>456</v>
      </c>
      <c r="J380" s="197">
        <v>17200</v>
      </c>
      <c r="K380" s="197">
        <v>10920</v>
      </c>
      <c r="L380" s="99">
        <f t="shared" si="5"/>
        <v>6280</v>
      </c>
      <c r="M380" s="92"/>
    </row>
    <row r="381" spans="2:13" s="91" customFormat="1" ht="24.95" customHeight="1" x14ac:dyDescent="0.25">
      <c r="B381" s="300">
        <v>1115</v>
      </c>
      <c r="C381" s="196">
        <v>44368</v>
      </c>
      <c r="D381" s="260">
        <v>0.52083333333333337</v>
      </c>
      <c r="E381" s="260">
        <v>0.52847222222222223</v>
      </c>
      <c r="F381" s="260" t="s">
        <v>450</v>
      </c>
      <c r="G381" s="284" t="s">
        <v>706</v>
      </c>
      <c r="H381" s="284" t="s">
        <v>707</v>
      </c>
      <c r="I381" s="260" t="s">
        <v>475</v>
      </c>
      <c r="J381" s="197">
        <v>19090</v>
      </c>
      <c r="K381" s="197">
        <v>10760</v>
      </c>
      <c r="L381" s="99">
        <f t="shared" si="5"/>
        <v>8330</v>
      </c>
      <c r="M381" s="92"/>
    </row>
    <row r="382" spans="2:13" s="91" customFormat="1" ht="24.95" customHeight="1" x14ac:dyDescent="0.25">
      <c r="B382" s="300">
        <v>1116</v>
      </c>
      <c r="C382" s="196">
        <v>44368</v>
      </c>
      <c r="D382" s="260">
        <v>0.52777777777777779</v>
      </c>
      <c r="E382" s="260">
        <v>0.53402777777777777</v>
      </c>
      <c r="F382" s="260" t="s">
        <v>444</v>
      </c>
      <c r="G382" s="284" t="s">
        <v>706</v>
      </c>
      <c r="H382" s="284" t="s">
        <v>707</v>
      </c>
      <c r="I382" s="260" t="s">
        <v>460</v>
      </c>
      <c r="J382" s="197">
        <v>20110</v>
      </c>
      <c r="K382" s="197">
        <v>10790</v>
      </c>
      <c r="L382" s="99">
        <f t="shared" si="5"/>
        <v>9320</v>
      </c>
      <c r="M382" s="92"/>
    </row>
    <row r="383" spans="2:13" s="91" customFormat="1" ht="24.95" customHeight="1" x14ac:dyDescent="0.25">
      <c r="B383" s="300">
        <v>1120</v>
      </c>
      <c r="C383" s="196">
        <v>44368</v>
      </c>
      <c r="D383" s="260">
        <v>0.62986111111111109</v>
      </c>
      <c r="E383" s="260">
        <v>0.63680555555555551</v>
      </c>
      <c r="F383" s="260" t="s">
        <v>453</v>
      </c>
      <c r="G383" s="284" t="s">
        <v>706</v>
      </c>
      <c r="H383" s="284" t="s">
        <v>707</v>
      </c>
      <c r="I383" s="260" t="s">
        <v>473</v>
      </c>
      <c r="J383" s="197">
        <v>14670</v>
      </c>
      <c r="K383" s="197">
        <v>10620</v>
      </c>
      <c r="L383" s="99">
        <f t="shared" si="5"/>
        <v>4050</v>
      </c>
      <c r="M383" s="92"/>
    </row>
    <row r="384" spans="2:13" s="91" customFormat="1" ht="24.95" customHeight="1" x14ac:dyDescent="0.25">
      <c r="B384" s="300">
        <v>1122</v>
      </c>
      <c r="C384" s="196">
        <v>44368</v>
      </c>
      <c r="D384" s="260">
        <v>0.66388888888888886</v>
      </c>
      <c r="E384" s="260">
        <v>0.67013888888888884</v>
      </c>
      <c r="F384" s="260" t="s">
        <v>447</v>
      </c>
      <c r="G384" s="284" t="s">
        <v>706</v>
      </c>
      <c r="H384" s="284" t="s">
        <v>707</v>
      </c>
      <c r="I384" s="260" t="s">
        <v>463</v>
      </c>
      <c r="J384" s="197">
        <v>17780</v>
      </c>
      <c r="K384" s="197">
        <v>11030</v>
      </c>
      <c r="L384" s="99">
        <f t="shared" si="5"/>
        <v>6750</v>
      </c>
      <c r="M384" s="92"/>
    </row>
    <row r="385" spans="2:13" s="91" customFormat="1" ht="24.95" customHeight="1" x14ac:dyDescent="0.25">
      <c r="B385" s="300">
        <v>1123</v>
      </c>
      <c r="C385" s="196">
        <v>44368</v>
      </c>
      <c r="D385" s="260">
        <v>0.67986111111111114</v>
      </c>
      <c r="E385" s="260">
        <v>0.68680555555555556</v>
      </c>
      <c r="F385" s="260" t="s">
        <v>450</v>
      </c>
      <c r="G385" s="284" t="s">
        <v>706</v>
      </c>
      <c r="H385" s="284" t="s">
        <v>707</v>
      </c>
      <c r="I385" s="260" t="s">
        <v>475</v>
      </c>
      <c r="J385" s="197">
        <v>16100</v>
      </c>
      <c r="K385" s="197">
        <v>10750</v>
      </c>
      <c r="L385" s="99">
        <f t="shared" si="5"/>
        <v>5350</v>
      </c>
      <c r="M385" s="92"/>
    </row>
    <row r="386" spans="2:13" s="91" customFormat="1" ht="24.95" customHeight="1" x14ac:dyDescent="0.25">
      <c r="B386" s="300">
        <v>1124</v>
      </c>
      <c r="C386" s="196">
        <v>44368</v>
      </c>
      <c r="D386" s="260">
        <v>0.6972222222222223</v>
      </c>
      <c r="E386" s="260">
        <v>0.70277777777777783</v>
      </c>
      <c r="F386" s="260" t="s">
        <v>444</v>
      </c>
      <c r="G386" s="284" t="s">
        <v>706</v>
      </c>
      <c r="H386" s="284" t="s">
        <v>707</v>
      </c>
      <c r="I386" s="260" t="s">
        <v>460</v>
      </c>
      <c r="J386" s="197">
        <v>16720</v>
      </c>
      <c r="K386" s="197">
        <v>10810</v>
      </c>
      <c r="L386" s="99">
        <f t="shared" si="5"/>
        <v>5910</v>
      </c>
      <c r="M386" s="92"/>
    </row>
    <row r="387" spans="2:13" s="91" customFormat="1" ht="24.95" customHeight="1" x14ac:dyDescent="0.25">
      <c r="B387" s="300">
        <v>1126</v>
      </c>
      <c r="C387" s="196">
        <v>44368</v>
      </c>
      <c r="D387" s="260">
        <v>0.88402777777777775</v>
      </c>
      <c r="E387" s="260">
        <v>0.89236111111111116</v>
      </c>
      <c r="F387" s="260" t="s">
        <v>450</v>
      </c>
      <c r="G387" s="284" t="s">
        <v>706</v>
      </c>
      <c r="H387" s="284" t="s">
        <v>707</v>
      </c>
      <c r="I387" s="260" t="s">
        <v>445</v>
      </c>
      <c r="J387" s="197">
        <v>19570</v>
      </c>
      <c r="K387" s="197">
        <v>10940</v>
      </c>
      <c r="L387" s="99">
        <f t="shared" si="5"/>
        <v>8630</v>
      </c>
      <c r="M387" s="92"/>
    </row>
    <row r="388" spans="2:13" s="91" customFormat="1" ht="24.95" customHeight="1" x14ac:dyDescent="0.25">
      <c r="B388" s="300">
        <v>1127</v>
      </c>
      <c r="C388" s="196">
        <v>44368</v>
      </c>
      <c r="D388" s="260">
        <v>0.89097222222222217</v>
      </c>
      <c r="E388" s="260">
        <v>0.9</v>
      </c>
      <c r="F388" s="260" t="s">
        <v>444</v>
      </c>
      <c r="G388" s="284" t="s">
        <v>706</v>
      </c>
      <c r="H388" s="284" t="s">
        <v>707</v>
      </c>
      <c r="I388" s="260" t="s">
        <v>471</v>
      </c>
      <c r="J388" s="197">
        <v>19260</v>
      </c>
      <c r="K388" s="197">
        <v>10870</v>
      </c>
      <c r="L388" s="99">
        <f t="shared" si="5"/>
        <v>8390</v>
      </c>
      <c r="M388" s="92"/>
    </row>
    <row r="389" spans="2:13" s="91" customFormat="1" ht="24.95" customHeight="1" x14ac:dyDescent="0.25">
      <c r="B389" s="300">
        <v>1128</v>
      </c>
      <c r="C389" s="196">
        <v>44368</v>
      </c>
      <c r="D389" s="260">
        <v>0.93680555555555556</v>
      </c>
      <c r="E389" s="260">
        <v>0.94513888888888886</v>
      </c>
      <c r="F389" s="260" t="s">
        <v>447</v>
      </c>
      <c r="G389" s="284" t="s">
        <v>706</v>
      </c>
      <c r="H389" s="284" t="s">
        <v>707</v>
      </c>
      <c r="I389" s="260" t="s">
        <v>448</v>
      </c>
      <c r="J389" s="197">
        <v>21260</v>
      </c>
      <c r="K389" s="197">
        <v>11360</v>
      </c>
      <c r="L389" s="99">
        <f t="shared" si="5"/>
        <v>9900</v>
      </c>
      <c r="M389" s="92"/>
    </row>
    <row r="390" spans="2:13" s="91" customFormat="1" ht="24.95" customHeight="1" x14ac:dyDescent="0.25">
      <c r="B390" s="300">
        <v>1129</v>
      </c>
      <c r="C390" s="196">
        <v>44369</v>
      </c>
      <c r="D390" s="260">
        <v>2.2222222222222223E-2</v>
      </c>
      <c r="E390" s="260">
        <v>2.9166666666666664E-2</v>
      </c>
      <c r="F390" s="260" t="s">
        <v>444</v>
      </c>
      <c r="G390" s="284" t="s">
        <v>706</v>
      </c>
      <c r="H390" s="284" t="s">
        <v>707</v>
      </c>
      <c r="I390" s="260" t="s">
        <v>471</v>
      </c>
      <c r="J390" s="197">
        <v>17920</v>
      </c>
      <c r="K390" s="197">
        <v>10840</v>
      </c>
      <c r="L390" s="99">
        <f t="shared" si="5"/>
        <v>7080</v>
      </c>
      <c r="M390" s="92"/>
    </row>
    <row r="391" spans="2:13" s="91" customFormat="1" ht="24.95" customHeight="1" x14ac:dyDescent="0.25">
      <c r="B391" s="259" t="s">
        <v>477</v>
      </c>
      <c r="C391" s="196">
        <v>44369</v>
      </c>
      <c r="D391" s="260">
        <v>5.1388888888888894E-2</v>
      </c>
      <c r="E391" s="260">
        <v>5.8333333333333327E-2</v>
      </c>
      <c r="F391" s="198" t="s">
        <v>450</v>
      </c>
      <c r="G391" s="284" t="s">
        <v>706</v>
      </c>
      <c r="H391" s="284" t="s">
        <v>707</v>
      </c>
      <c r="I391" s="260" t="s">
        <v>445</v>
      </c>
      <c r="J391" s="197">
        <v>19410</v>
      </c>
      <c r="K391" s="197">
        <v>10880</v>
      </c>
      <c r="L391" s="99">
        <f t="shared" si="5"/>
        <v>8530</v>
      </c>
      <c r="M391" s="92"/>
    </row>
    <row r="392" spans="2:13" s="91" customFormat="1" ht="24.95" customHeight="1" x14ac:dyDescent="0.25">
      <c r="B392" s="261" t="s">
        <v>478</v>
      </c>
      <c r="C392" s="196">
        <v>44369</v>
      </c>
      <c r="D392" s="198">
        <v>6.458333333333334E-2</v>
      </c>
      <c r="E392" s="198">
        <v>7.1527777777777787E-2</v>
      </c>
      <c r="F392" s="198" t="s">
        <v>447</v>
      </c>
      <c r="G392" s="284" t="s">
        <v>706</v>
      </c>
      <c r="H392" s="284" t="s">
        <v>707</v>
      </c>
      <c r="I392" s="199" t="s">
        <v>448</v>
      </c>
      <c r="J392" s="197">
        <v>16020</v>
      </c>
      <c r="K392" s="197">
        <v>11140</v>
      </c>
      <c r="L392" s="99">
        <f t="shared" si="5"/>
        <v>4880</v>
      </c>
      <c r="M392" s="92"/>
    </row>
    <row r="393" spans="2:13" s="91" customFormat="1" ht="24.95" customHeight="1" x14ac:dyDescent="0.25">
      <c r="B393" s="261" t="s">
        <v>479</v>
      </c>
      <c r="C393" s="196">
        <v>44369</v>
      </c>
      <c r="D393" s="198">
        <v>8.6111111111111124E-2</v>
      </c>
      <c r="E393" s="198">
        <v>9.2361111111111116E-2</v>
      </c>
      <c r="F393" s="198" t="s">
        <v>444</v>
      </c>
      <c r="G393" s="284" t="s">
        <v>706</v>
      </c>
      <c r="H393" s="284" t="s">
        <v>707</v>
      </c>
      <c r="I393" s="199" t="s">
        <v>471</v>
      </c>
      <c r="J393" s="197">
        <v>17550</v>
      </c>
      <c r="K393" s="200">
        <v>10820</v>
      </c>
      <c r="L393" s="99">
        <f t="shared" si="5"/>
        <v>6730</v>
      </c>
      <c r="M393" s="92"/>
    </row>
    <row r="394" spans="2:13" s="91" customFormat="1" ht="24.95" customHeight="1" x14ac:dyDescent="0.25">
      <c r="B394" s="259" t="s">
        <v>480</v>
      </c>
      <c r="C394" s="196">
        <v>44369</v>
      </c>
      <c r="D394" s="260">
        <v>0.4284722222222222</v>
      </c>
      <c r="E394" s="260">
        <v>0.43402777777777773</v>
      </c>
      <c r="F394" s="198" t="s">
        <v>453</v>
      </c>
      <c r="G394" s="284" t="s">
        <v>706</v>
      </c>
      <c r="H394" s="284" t="s">
        <v>707</v>
      </c>
      <c r="I394" s="260" t="s">
        <v>473</v>
      </c>
      <c r="J394" s="197">
        <v>17840</v>
      </c>
      <c r="K394" s="197">
        <v>10790</v>
      </c>
      <c r="L394" s="99">
        <f t="shared" si="5"/>
        <v>7050</v>
      </c>
      <c r="M394" s="92"/>
    </row>
    <row r="395" spans="2:13" s="91" customFormat="1" ht="24.95" customHeight="1" x14ac:dyDescent="0.25">
      <c r="B395" s="259" t="s">
        <v>481</v>
      </c>
      <c r="C395" s="196">
        <v>44369</v>
      </c>
      <c r="D395" s="260">
        <v>0.46736111111111112</v>
      </c>
      <c r="E395" s="260">
        <v>0.47430555555555554</v>
      </c>
      <c r="F395" s="260" t="s">
        <v>447</v>
      </c>
      <c r="G395" s="284" t="s">
        <v>706</v>
      </c>
      <c r="H395" s="284" t="s">
        <v>707</v>
      </c>
      <c r="I395" s="260" t="s">
        <v>458</v>
      </c>
      <c r="J395" s="197">
        <v>20830</v>
      </c>
      <c r="K395" s="197">
        <v>11040</v>
      </c>
      <c r="L395" s="99">
        <f t="shared" si="5"/>
        <v>9790</v>
      </c>
      <c r="M395" s="92"/>
    </row>
    <row r="396" spans="2:13" s="91" customFormat="1" ht="24.95" customHeight="1" x14ac:dyDescent="0.25">
      <c r="B396" s="259" t="s">
        <v>482</v>
      </c>
      <c r="C396" s="196">
        <v>44369</v>
      </c>
      <c r="D396" s="260">
        <v>0.52222222222222225</v>
      </c>
      <c r="E396" s="260">
        <v>0.53055555555555556</v>
      </c>
      <c r="F396" s="260" t="s">
        <v>444</v>
      </c>
      <c r="G396" s="284" t="s">
        <v>706</v>
      </c>
      <c r="H396" s="284" t="s">
        <v>707</v>
      </c>
      <c r="I396" s="260" t="s">
        <v>465</v>
      </c>
      <c r="J396" s="197">
        <v>19200</v>
      </c>
      <c r="K396" s="197">
        <v>10590</v>
      </c>
      <c r="L396" s="99">
        <f t="shared" si="5"/>
        <v>8610</v>
      </c>
      <c r="M396" s="92"/>
    </row>
    <row r="397" spans="2:13" s="91" customFormat="1" ht="24.95" customHeight="1" x14ac:dyDescent="0.25">
      <c r="B397" s="259" t="s">
        <v>483</v>
      </c>
      <c r="C397" s="196">
        <v>44369</v>
      </c>
      <c r="D397" s="260">
        <v>0.52638888888888891</v>
      </c>
      <c r="E397" s="260">
        <v>0.53541666666666665</v>
      </c>
      <c r="F397" s="260" t="s">
        <v>450</v>
      </c>
      <c r="G397" s="284" t="s">
        <v>706</v>
      </c>
      <c r="H397" s="284" t="s">
        <v>707</v>
      </c>
      <c r="I397" s="260" t="s">
        <v>474</v>
      </c>
      <c r="J397" s="197">
        <v>21580</v>
      </c>
      <c r="K397" s="197">
        <v>10730</v>
      </c>
      <c r="L397" s="99">
        <f t="shared" si="5"/>
        <v>10850</v>
      </c>
      <c r="M397" s="92"/>
    </row>
    <row r="398" spans="2:13" s="91" customFormat="1" ht="24.95" customHeight="1" x14ac:dyDescent="0.25">
      <c r="B398" s="259" t="s">
        <v>484</v>
      </c>
      <c r="C398" s="196">
        <v>44369</v>
      </c>
      <c r="D398" s="260">
        <v>0.55138888888888882</v>
      </c>
      <c r="E398" s="260">
        <v>0.55833333333333335</v>
      </c>
      <c r="F398" s="260" t="s">
        <v>476</v>
      </c>
      <c r="G398" s="284" t="s">
        <v>706</v>
      </c>
      <c r="H398" s="284" t="s">
        <v>707</v>
      </c>
      <c r="I398" s="260" t="s">
        <v>475</v>
      </c>
      <c r="J398" s="197">
        <v>14570</v>
      </c>
      <c r="K398" s="197">
        <v>10780</v>
      </c>
      <c r="L398" s="99">
        <f t="shared" si="5"/>
        <v>3790</v>
      </c>
      <c r="M398" s="92"/>
    </row>
    <row r="399" spans="2:13" s="91" customFormat="1" ht="24.95" customHeight="1" x14ac:dyDescent="0.25">
      <c r="B399" s="259" t="s">
        <v>485</v>
      </c>
      <c r="C399" s="196">
        <v>44369</v>
      </c>
      <c r="D399" s="260">
        <v>0.57986111111111105</v>
      </c>
      <c r="E399" s="260">
        <v>0.58611111111111114</v>
      </c>
      <c r="F399" s="198" t="s">
        <v>447</v>
      </c>
      <c r="G399" s="284" t="s">
        <v>706</v>
      </c>
      <c r="H399" s="284" t="s">
        <v>707</v>
      </c>
      <c r="I399" s="260" t="s">
        <v>458</v>
      </c>
      <c r="J399" s="197">
        <v>15950</v>
      </c>
      <c r="K399" s="197">
        <v>11000</v>
      </c>
      <c r="L399" s="99">
        <f t="shared" si="5"/>
        <v>4950</v>
      </c>
      <c r="M399" s="92"/>
    </row>
    <row r="400" spans="2:13" s="91" customFormat="1" ht="24.95" customHeight="1" x14ac:dyDescent="0.25">
      <c r="B400" s="259" t="s">
        <v>486</v>
      </c>
      <c r="C400" s="196">
        <v>44369</v>
      </c>
      <c r="D400" s="260">
        <v>0.59375</v>
      </c>
      <c r="E400" s="260">
        <v>0.60069444444444442</v>
      </c>
      <c r="F400" s="295" t="s">
        <v>444</v>
      </c>
      <c r="G400" s="284" t="s">
        <v>706</v>
      </c>
      <c r="H400" s="284" t="s">
        <v>707</v>
      </c>
      <c r="I400" s="260" t="s">
        <v>465</v>
      </c>
      <c r="J400" s="197">
        <v>14280</v>
      </c>
      <c r="K400" s="197">
        <v>10650</v>
      </c>
      <c r="L400" s="99">
        <f t="shared" si="5"/>
        <v>3630</v>
      </c>
      <c r="M400" s="92"/>
    </row>
    <row r="401" spans="2:13" s="91" customFormat="1" ht="24.95" customHeight="1" x14ac:dyDescent="0.25">
      <c r="B401" s="259" t="s">
        <v>487</v>
      </c>
      <c r="C401" s="196">
        <v>44369</v>
      </c>
      <c r="D401" s="260">
        <v>0.62013888888888891</v>
      </c>
      <c r="E401" s="260">
        <v>0.62777777777777777</v>
      </c>
      <c r="F401" s="198" t="s">
        <v>453</v>
      </c>
      <c r="G401" s="284" t="s">
        <v>706</v>
      </c>
      <c r="H401" s="284" t="s">
        <v>707</v>
      </c>
      <c r="I401" s="260" t="s">
        <v>473</v>
      </c>
      <c r="J401" s="197">
        <v>18710</v>
      </c>
      <c r="K401" s="197">
        <v>10690</v>
      </c>
      <c r="L401" s="99">
        <f t="shared" si="5"/>
        <v>8020</v>
      </c>
      <c r="M401" s="92"/>
    </row>
    <row r="402" spans="2:13" s="91" customFormat="1" ht="24.95" customHeight="1" x14ac:dyDescent="0.25">
      <c r="B402" s="259" t="s">
        <v>488</v>
      </c>
      <c r="C402" s="196">
        <v>44369</v>
      </c>
      <c r="D402" s="260">
        <v>0.67291666666666661</v>
      </c>
      <c r="E402" s="260">
        <v>0.6791666666666667</v>
      </c>
      <c r="F402" s="198" t="s">
        <v>453</v>
      </c>
      <c r="G402" s="284" t="s">
        <v>706</v>
      </c>
      <c r="H402" s="284" t="s">
        <v>707</v>
      </c>
      <c r="I402" s="260" t="s">
        <v>473</v>
      </c>
      <c r="J402" s="197">
        <v>13130</v>
      </c>
      <c r="K402" s="197">
        <v>10700</v>
      </c>
      <c r="L402" s="99">
        <f t="shared" si="5"/>
        <v>2430</v>
      </c>
      <c r="M402" s="92"/>
    </row>
    <row r="403" spans="2:13" s="91" customFormat="1" ht="24.95" customHeight="1" x14ac:dyDescent="0.25">
      <c r="B403" s="259" t="s">
        <v>489</v>
      </c>
      <c r="C403" s="196">
        <v>44369</v>
      </c>
      <c r="D403" s="260">
        <v>0.71458333333333324</v>
      </c>
      <c r="E403" s="260">
        <v>0.72152777777777777</v>
      </c>
      <c r="F403" s="260" t="s">
        <v>450</v>
      </c>
      <c r="G403" s="284" t="s">
        <v>706</v>
      </c>
      <c r="H403" s="284" t="s">
        <v>707</v>
      </c>
      <c r="I403" s="260" t="s">
        <v>474</v>
      </c>
      <c r="J403" s="197">
        <v>17660</v>
      </c>
      <c r="K403" s="197">
        <v>10680</v>
      </c>
      <c r="L403" s="99">
        <f t="shared" si="5"/>
        <v>6980</v>
      </c>
      <c r="M403" s="92"/>
    </row>
    <row r="404" spans="2:13" s="91" customFormat="1" ht="24.95" customHeight="1" x14ac:dyDescent="0.25">
      <c r="B404" s="259" t="s">
        <v>490</v>
      </c>
      <c r="C404" s="196">
        <v>44369</v>
      </c>
      <c r="D404" s="260">
        <v>0.89166666666666661</v>
      </c>
      <c r="E404" s="260">
        <v>0.90277777777777779</v>
      </c>
      <c r="F404" s="260" t="s">
        <v>453</v>
      </c>
      <c r="G404" s="284" t="s">
        <v>706</v>
      </c>
      <c r="H404" s="284" t="s">
        <v>707</v>
      </c>
      <c r="I404" s="260" t="s">
        <v>451</v>
      </c>
      <c r="J404" s="197">
        <v>20640</v>
      </c>
      <c r="K404" s="197">
        <v>10840</v>
      </c>
      <c r="L404" s="99">
        <f t="shared" si="5"/>
        <v>9800</v>
      </c>
      <c r="M404" s="92"/>
    </row>
    <row r="405" spans="2:13" s="91" customFormat="1" ht="24.95" customHeight="1" x14ac:dyDescent="0.25">
      <c r="B405" s="259" t="s">
        <v>491</v>
      </c>
      <c r="C405" s="196">
        <v>44369</v>
      </c>
      <c r="D405" s="260">
        <v>0.90138888888888891</v>
      </c>
      <c r="E405" s="260">
        <v>0.91041666666666676</v>
      </c>
      <c r="F405" s="260" t="s">
        <v>450</v>
      </c>
      <c r="G405" s="284" t="s">
        <v>706</v>
      </c>
      <c r="H405" s="284" t="s">
        <v>707</v>
      </c>
      <c r="I405" s="260" t="s">
        <v>471</v>
      </c>
      <c r="J405" s="197">
        <v>20550</v>
      </c>
      <c r="K405" s="197">
        <v>10820</v>
      </c>
      <c r="L405" s="99">
        <f t="shared" si="5"/>
        <v>9730</v>
      </c>
      <c r="M405" s="92"/>
    </row>
    <row r="406" spans="2:13" s="91" customFormat="1" ht="24.95" customHeight="1" x14ac:dyDescent="0.25">
      <c r="B406" s="259" t="s">
        <v>492</v>
      </c>
      <c r="C406" s="196">
        <v>44369</v>
      </c>
      <c r="D406" s="260">
        <v>0.94861111111111107</v>
      </c>
      <c r="E406" s="260">
        <v>0.95624999999999993</v>
      </c>
      <c r="F406" s="198" t="s">
        <v>447</v>
      </c>
      <c r="G406" s="284" t="s">
        <v>706</v>
      </c>
      <c r="H406" s="284" t="s">
        <v>707</v>
      </c>
      <c r="I406" s="260" t="s">
        <v>448</v>
      </c>
      <c r="J406" s="197">
        <v>19500</v>
      </c>
      <c r="K406" s="197">
        <v>11110</v>
      </c>
      <c r="L406" s="99">
        <f t="shared" si="5"/>
        <v>8390</v>
      </c>
      <c r="M406" s="92"/>
    </row>
    <row r="407" spans="2:13" s="91" customFormat="1" ht="24.95" customHeight="1" x14ac:dyDescent="0.25">
      <c r="B407" s="259" t="s">
        <v>493</v>
      </c>
      <c r="C407" s="196">
        <v>44369</v>
      </c>
      <c r="D407" s="260">
        <v>0.96180555555555547</v>
      </c>
      <c r="E407" s="260">
        <v>0.96805555555555556</v>
      </c>
      <c r="F407" s="198" t="s">
        <v>453</v>
      </c>
      <c r="G407" s="284" t="s">
        <v>706</v>
      </c>
      <c r="H407" s="284" t="s">
        <v>707</v>
      </c>
      <c r="I407" s="260" t="s">
        <v>451</v>
      </c>
      <c r="J407" s="197">
        <v>13560</v>
      </c>
      <c r="K407" s="197">
        <v>10990</v>
      </c>
      <c r="L407" s="99">
        <f t="shared" si="5"/>
        <v>2570</v>
      </c>
      <c r="M407" s="92"/>
    </row>
    <row r="408" spans="2:13" s="91" customFormat="1" ht="24.95" customHeight="1" x14ac:dyDescent="0.25">
      <c r="B408" s="259" t="s">
        <v>494</v>
      </c>
      <c r="C408" s="196">
        <v>44370</v>
      </c>
      <c r="D408" s="260">
        <v>2.5694444444444447E-2</v>
      </c>
      <c r="E408" s="260">
        <v>3.2638888888888891E-2</v>
      </c>
      <c r="F408" s="260" t="s">
        <v>450</v>
      </c>
      <c r="G408" s="284" t="s">
        <v>706</v>
      </c>
      <c r="H408" s="284" t="s">
        <v>707</v>
      </c>
      <c r="I408" s="260" t="s">
        <v>471</v>
      </c>
      <c r="J408" s="197">
        <v>17120</v>
      </c>
      <c r="K408" s="197">
        <v>10860</v>
      </c>
      <c r="L408" s="99">
        <f t="shared" si="5"/>
        <v>6260</v>
      </c>
      <c r="M408" s="92"/>
    </row>
    <row r="409" spans="2:13" s="91" customFormat="1" ht="24.95" customHeight="1" x14ac:dyDescent="0.25">
      <c r="B409" s="259" t="s">
        <v>495</v>
      </c>
      <c r="C409" s="196">
        <v>44370</v>
      </c>
      <c r="D409" s="260">
        <v>4.6527777777777779E-2</v>
      </c>
      <c r="E409" s="260">
        <v>5.347222222222222E-2</v>
      </c>
      <c r="F409" s="260" t="s">
        <v>447</v>
      </c>
      <c r="G409" s="284" t="s">
        <v>706</v>
      </c>
      <c r="H409" s="284" t="s">
        <v>707</v>
      </c>
      <c r="I409" s="260" t="s">
        <v>448</v>
      </c>
      <c r="J409" s="197">
        <v>15210</v>
      </c>
      <c r="K409" s="197">
        <v>11150</v>
      </c>
      <c r="L409" s="99">
        <f t="shared" si="5"/>
        <v>4060</v>
      </c>
      <c r="M409" s="92"/>
    </row>
    <row r="410" spans="2:13" s="91" customFormat="1" ht="24.95" customHeight="1" x14ac:dyDescent="0.25">
      <c r="B410" s="259" t="s">
        <v>496</v>
      </c>
      <c r="C410" s="196">
        <v>44370</v>
      </c>
      <c r="D410" s="260">
        <v>0.4513888888888889</v>
      </c>
      <c r="E410" s="260">
        <v>0.45763888888888887</v>
      </c>
      <c r="F410" s="198" t="s">
        <v>455</v>
      </c>
      <c r="G410" s="284" t="s">
        <v>706</v>
      </c>
      <c r="H410" s="284" t="s">
        <v>707</v>
      </c>
      <c r="I410" s="260" t="s">
        <v>456</v>
      </c>
      <c r="J410" s="197">
        <v>10390</v>
      </c>
      <c r="K410" s="197">
        <v>7420</v>
      </c>
      <c r="L410" s="99">
        <f t="shared" si="5"/>
        <v>2970</v>
      </c>
      <c r="M410" s="92"/>
    </row>
    <row r="411" spans="2:13" s="91" customFormat="1" ht="24.95" customHeight="1" x14ac:dyDescent="0.25">
      <c r="B411" s="259" t="s">
        <v>497</v>
      </c>
      <c r="C411" s="196">
        <v>44370</v>
      </c>
      <c r="D411" s="260">
        <v>0.49583333333333335</v>
      </c>
      <c r="E411" s="260">
        <v>0.50416666666666665</v>
      </c>
      <c r="F411" s="260" t="s">
        <v>447</v>
      </c>
      <c r="G411" s="284" t="s">
        <v>706</v>
      </c>
      <c r="H411" s="284" t="s">
        <v>707</v>
      </c>
      <c r="I411" s="260" t="s">
        <v>458</v>
      </c>
      <c r="J411" s="197">
        <v>20810</v>
      </c>
      <c r="K411" s="197">
        <v>11210</v>
      </c>
      <c r="L411" s="99">
        <f t="shared" si="5"/>
        <v>9600</v>
      </c>
      <c r="M411" s="92"/>
    </row>
    <row r="412" spans="2:13" s="91" customFormat="1" ht="24.95" customHeight="1" x14ac:dyDescent="0.25">
      <c r="B412" s="259" t="s">
        <v>498</v>
      </c>
      <c r="C412" s="196">
        <v>44370</v>
      </c>
      <c r="D412" s="260">
        <v>0.50138888888888888</v>
      </c>
      <c r="E412" s="260">
        <v>0.50555555555555554</v>
      </c>
      <c r="F412" s="198" t="s">
        <v>455</v>
      </c>
      <c r="G412" s="284" t="s">
        <v>706</v>
      </c>
      <c r="H412" s="284" t="s">
        <v>707</v>
      </c>
      <c r="I412" s="260" t="s">
        <v>456</v>
      </c>
      <c r="J412" s="197">
        <v>8470</v>
      </c>
      <c r="K412" s="197">
        <v>7510</v>
      </c>
      <c r="L412" s="99">
        <f t="shared" si="5"/>
        <v>960</v>
      </c>
      <c r="M412" s="92"/>
    </row>
    <row r="413" spans="2:13" s="91" customFormat="1" ht="24.95" customHeight="1" x14ac:dyDescent="0.25">
      <c r="B413" s="259" t="s">
        <v>499</v>
      </c>
      <c r="C413" s="196">
        <v>44370</v>
      </c>
      <c r="D413" s="260">
        <v>0.51597222222222217</v>
      </c>
      <c r="E413" s="260">
        <v>0.52361111111111114</v>
      </c>
      <c r="F413" s="198" t="s">
        <v>450</v>
      </c>
      <c r="G413" s="284" t="s">
        <v>706</v>
      </c>
      <c r="H413" s="284" t="s">
        <v>707</v>
      </c>
      <c r="I413" s="260" t="s">
        <v>460</v>
      </c>
      <c r="J413" s="197">
        <v>19540</v>
      </c>
      <c r="K413" s="197">
        <v>10670</v>
      </c>
      <c r="L413" s="99">
        <f t="shared" si="5"/>
        <v>8870</v>
      </c>
      <c r="M413" s="92"/>
    </row>
    <row r="414" spans="2:13" s="91" customFormat="1" ht="24.95" customHeight="1" x14ac:dyDescent="0.25">
      <c r="B414" s="259" t="s">
        <v>500</v>
      </c>
      <c r="C414" s="196">
        <v>44370</v>
      </c>
      <c r="D414" s="260">
        <v>0.54236111111111118</v>
      </c>
      <c r="E414" s="260">
        <v>0.54999999999999993</v>
      </c>
      <c r="F414" s="198" t="s">
        <v>476</v>
      </c>
      <c r="G414" s="284" t="s">
        <v>706</v>
      </c>
      <c r="H414" s="284" t="s">
        <v>707</v>
      </c>
      <c r="I414" s="260" t="s">
        <v>474</v>
      </c>
      <c r="J414" s="197">
        <v>19450</v>
      </c>
      <c r="K414" s="197">
        <v>10930</v>
      </c>
      <c r="L414" s="99">
        <f t="shared" si="5"/>
        <v>8520</v>
      </c>
      <c r="M414" s="92"/>
    </row>
    <row r="415" spans="2:13" s="91" customFormat="1" ht="24.95" customHeight="1" x14ac:dyDescent="0.25">
      <c r="B415" s="259" t="s">
        <v>501</v>
      </c>
      <c r="C415" s="196">
        <v>44370</v>
      </c>
      <c r="D415" s="260">
        <v>0.56041666666666667</v>
      </c>
      <c r="E415" s="260">
        <v>0.56736111111111109</v>
      </c>
      <c r="F415" s="198" t="s">
        <v>453</v>
      </c>
      <c r="G415" s="284" t="s">
        <v>706</v>
      </c>
      <c r="H415" s="284" t="s">
        <v>707</v>
      </c>
      <c r="I415" s="260" t="s">
        <v>463</v>
      </c>
      <c r="J415" s="197">
        <v>17940</v>
      </c>
      <c r="K415" s="197">
        <v>10850</v>
      </c>
      <c r="L415" s="99">
        <f t="shared" si="5"/>
        <v>7090</v>
      </c>
      <c r="M415" s="92"/>
    </row>
    <row r="416" spans="2:13" s="91" customFormat="1" ht="24.95" customHeight="1" x14ac:dyDescent="0.25">
      <c r="B416" s="259" t="s">
        <v>502</v>
      </c>
      <c r="C416" s="196">
        <v>44370</v>
      </c>
      <c r="D416" s="260">
        <v>0.90902777777777777</v>
      </c>
      <c r="E416" s="260">
        <v>0.91805555555555562</v>
      </c>
      <c r="F416" s="260" t="s">
        <v>447</v>
      </c>
      <c r="G416" s="284" t="s">
        <v>706</v>
      </c>
      <c r="H416" s="284" t="s">
        <v>707</v>
      </c>
      <c r="I416" s="260" t="s">
        <v>445</v>
      </c>
      <c r="J416" s="197">
        <v>20490</v>
      </c>
      <c r="K416" s="197">
        <v>11120</v>
      </c>
      <c r="L416" s="99">
        <f t="shared" si="5"/>
        <v>9370</v>
      </c>
      <c r="M416" s="92"/>
    </row>
    <row r="417" spans="2:13" s="91" customFormat="1" ht="24.95" customHeight="1" x14ac:dyDescent="0.25">
      <c r="B417" s="259" t="s">
        <v>503</v>
      </c>
      <c r="C417" s="196">
        <v>44370</v>
      </c>
      <c r="D417" s="260">
        <v>0.93680555555555556</v>
      </c>
      <c r="E417" s="260">
        <v>0.94513888888888886</v>
      </c>
      <c r="F417" s="260" t="s">
        <v>450</v>
      </c>
      <c r="G417" s="284" t="s">
        <v>706</v>
      </c>
      <c r="H417" s="284" t="s">
        <v>707</v>
      </c>
      <c r="I417" s="260" t="s">
        <v>471</v>
      </c>
      <c r="J417" s="197">
        <v>20120</v>
      </c>
      <c r="K417" s="197">
        <v>10830</v>
      </c>
      <c r="L417" s="99">
        <f t="shared" si="5"/>
        <v>9290</v>
      </c>
      <c r="M417" s="92"/>
    </row>
    <row r="418" spans="2:13" s="91" customFormat="1" ht="24.95" customHeight="1" x14ac:dyDescent="0.25">
      <c r="B418" s="259" t="s">
        <v>504</v>
      </c>
      <c r="C418" s="196">
        <v>44370</v>
      </c>
      <c r="D418" s="260">
        <v>0.9916666666666667</v>
      </c>
      <c r="E418" s="260">
        <v>0</v>
      </c>
      <c r="F418" s="260" t="s">
        <v>453</v>
      </c>
      <c r="G418" s="284" t="s">
        <v>706</v>
      </c>
      <c r="H418" s="284" t="s">
        <v>707</v>
      </c>
      <c r="I418" s="260" t="s">
        <v>451</v>
      </c>
      <c r="J418" s="197">
        <v>20730</v>
      </c>
      <c r="K418" s="197">
        <v>10990</v>
      </c>
      <c r="L418" s="99">
        <f t="shared" si="5"/>
        <v>9740</v>
      </c>
      <c r="M418" s="92"/>
    </row>
    <row r="419" spans="2:13" s="91" customFormat="1" ht="24.95" customHeight="1" x14ac:dyDescent="0.25">
      <c r="B419" s="259" t="s">
        <v>505</v>
      </c>
      <c r="C419" s="196">
        <v>44371</v>
      </c>
      <c r="D419" s="260">
        <v>4.5833333333333337E-2</v>
      </c>
      <c r="E419" s="260">
        <v>5.4166666666666669E-2</v>
      </c>
      <c r="F419" s="198" t="s">
        <v>450</v>
      </c>
      <c r="G419" s="284" t="s">
        <v>706</v>
      </c>
      <c r="H419" s="284" t="s">
        <v>707</v>
      </c>
      <c r="I419" s="260" t="s">
        <v>471</v>
      </c>
      <c r="J419" s="197">
        <v>15090</v>
      </c>
      <c r="K419" s="197">
        <v>10790</v>
      </c>
      <c r="L419" s="99">
        <f t="shared" si="5"/>
        <v>4300</v>
      </c>
      <c r="M419" s="92"/>
    </row>
    <row r="420" spans="2:13" s="91" customFormat="1" ht="24.95" customHeight="1" x14ac:dyDescent="0.25">
      <c r="B420" s="259" t="s">
        <v>506</v>
      </c>
      <c r="C420" s="196">
        <v>44371</v>
      </c>
      <c r="D420" s="260">
        <v>5.1388888888888894E-2</v>
      </c>
      <c r="E420" s="260">
        <v>5.6944444444444443E-2</v>
      </c>
      <c r="F420" s="260" t="s">
        <v>453</v>
      </c>
      <c r="G420" s="284" t="s">
        <v>706</v>
      </c>
      <c r="H420" s="284" t="s">
        <v>707</v>
      </c>
      <c r="I420" s="260" t="s">
        <v>451</v>
      </c>
      <c r="J420" s="197">
        <v>12690</v>
      </c>
      <c r="K420" s="197">
        <v>10970</v>
      </c>
      <c r="L420" s="99">
        <f t="shared" si="5"/>
        <v>1720</v>
      </c>
      <c r="M420" s="92"/>
    </row>
    <row r="421" spans="2:13" s="91" customFormat="1" ht="24.95" customHeight="1" x14ac:dyDescent="0.25">
      <c r="B421" s="259" t="s">
        <v>507</v>
      </c>
      <c r="C421" s="196">
        <v>44371</v>
      </c>
      <c r="D421" s="260">
        <v>0.11805555555555557</v>
      </c>
      <c r="E421" s="260">
        <v>0.1277777777777778</v>
      </c>
      <c r="F421" s="260" t="s">
        <v>447</v>
      </c>
      <c r="G421" s="284" t="s">
        <v>706</v>
      </c>
      <c r="H421" s="284" t="s">
        <v>707</v>
      </c>
      <c r="I421" s="260" t="s">
        <v>445</v>
      </c>
      <c r="J421" s="197">
        <v>20290</v>
      </c>
      <c r="K421" s="197">
        <v>11270</v>
      </c>
      <c r="L421" s="99">
        <f t="shared" si="5"/>
        <v>9020</v>
      </c>
      <c r="M421" s="92"/>
    </row>
    <row r="422" spans="2:13" s="91" customFormat="1" ht="24.95" customHeight="1" x14ac:dyDescent="0.25">
      <c r="B422" s="259" t="s">
        <v>508</v>
      </c>
      <c r="C422" s="196">
        <v>44371</v>
      </c>
      <c r="D422" s="260">
        <v>0.43055555555555558</v>
      </c>
      <c r="E422" s="260">
        <v>0.43958333333333338</v>
      </c>
      <c r="F422" s="198" t="s">
        <v>447</v>
      </c>
      <c r="G422" s="284" t="s">
        <v>706</v>
      </c>
      <c r="H422" s="284" t="s">
        <v>707</v>
      </c>
      <c r="I422" s="260" t="s">
        <v>475</v>
      </c>
      <c r="J422" s="197">
        <v>19860</v>
      </c>
      <c r="K422" s="197">
        <v>11150</v>
      </c>
      <c r="L422" s="99">
        <f t="shared" si="5"/>
        <v>8710</v>
      </c>
      <c r="M422" s="92"/>
    </row>
    <row r="423" spans="2:13" s="91" customFormat="1" ht="24.95" customHeight="1" x14ac:dyDescent="0.25">
      <c r="B423" s="259" t="s">
        <v>509</v>
      </c>
      <c r="C423" s="196">
        <v>44371</v>
      </c>
      <c r="D423" s="260">
        <v>0.4777777777777778</v>
      </c>
      <c r="E423" s="260">
        <v>0.48402777777777778</v>
      </c>
      <c r="F423" s="260" t="s">
        <v>453</v>
      </c>
      <c r="G423" s="284" t="s">
        <v>706</v>
      </c>
      <c r="H423" s="284" t="s">
        <v>707</v>
      </c>
      <c r="I423" s="260" t="s">
        <v>473</v>
      </c>
      <c r="J423" s="197">
        <v>18630</v>
      </c>
      <c r="K423" s="197">
        <v>10980</v>
      </c>
      <c r="L423" s="99">
        <f t="shared" si="5"/>
        <v>7650</v>
      </c>
      <c r="M423" s="92"/>
    </row>
    <row r="424" spans="2:13" s="91" customFormat="1" ht="24.95" customHeight="1" x14ac:dyDescent="0.25">
      <c r="B424" s="259" t="s">
        <v>510</v>
      </c>
      <c r="C424" s="196">
        <v>44371</v>
      </c>
      <c r="D424" s="260">
        <v>0.49722222222222223</v>
      </c>
      <c r="E424" s="260">
        <v>0.50486111111111109</v>
      </c>
      <c r="F424" s="260" t="s">
        <v>450</v>
      </c>
      <c r="G424" s="284" t="s">
        <v>706</v>
      </c>
      <c r="H424" s="284" t="s">
        <v>707</v>
      </c>
      <c r="I424" s="260" t="s">
        <v>465</v>
      </c>
      <c r="J424" s="197">
        <v>17510</v>
      </c>
      <c r="K424" s="197">
        <v>10750</v>
      </c>
      <c r="L424" s="99">
        <f t="shared" si="5"/>
        <v>6760</v>
      </c>
      <c r="M424" s="92"/>
    </row>
    <row r="425" spans="2:13" s="91" customFormat="1" ht="24.95" customHeight="1" x14ac:dyDescent="0.25">
      <c r="B425" s="259" t="s">
        <v>511</v>
      </c>
      <c r="C425" s="196">
        <v>44371</v>
      </c>
      <c r="D425" s="260">
        <v>0.51597222222222217</v>
      </c>
      <c r="E425" s="260">
        <v>0.5229166666666667</v>
      </c>
      <c r="F425" s="198" t="s">
        <v>444</v>
      </c>
      <c r="G425" s="284" t="s">
        <v>706</v>
      </c>
      <c r="H425" s="284" t="s">
        <v>707</v>
      </c>
      <c r="I425" s="260" t="s">
        <v>460</v>
      </c>
      <c r="J425" s="197">
        <v>18630</v>
      </c>
      <c r="K425" s="197">
        <v>10770</v>
      </c>
      <c r="L425" s="99">
        <f t="shared" si="5"/>
        <v>7860</v>
      </c>
      <c r="M425" s="92"/>
    </row>
    <row r="426" spans="2:13" s="91" customFormat="1" ht="24.95" customHeight="1" x14ac:dyDescent="0.25">
      <c r="B426" s="259" t="s">
        <v>512</v>
      </c>
      <c r="C426" s="196">
        <v>44371</v>
      </c>
      <c r="D426" s="260">
        <v>0.52083333333333337</v>
      </c>
      <c r="E426" s="260">
        <v>0.52777777777777779</v>
      </c>
      <c r="F426" s="260" t="s">
        <v>447</v>
      </c>
      <c r="G426" s="284" t="s">
        <v>706</v>
      </c>
      <c r="H426" s="284" t="s">
        <v>707</v>
      </c>
      <c r="I426" s="260" t="s">
        <v>475</v>
      </c>
      <c r="J426" s="197">
        <v>14360</v>
      </c>
      <c r="K426" s="197">
        <v>11220</v>
      </c>
      <c r="L426" s="99">
        <f t="shared" si="5"/>
        <v>3140</v>
      </c>
      <c r="M426" s="92"/>
    </row>
    <row r="427" spans="2:13" s="91" customFormat="1" ht="24.95" customHeight="1" x14ac:dyDescent="0.25">
      <c r="B427" s="259" t="s">
        <v>513</v>
      </c>
      <c r="C427" s="196">
        <v>44371</v>
      </c>
      <c r="D427" s="260">
        <v>0.5444444444444444</v>
      </c>
      <c r="E427" s="260">
        <v>0.55486111111111114</v>
      </c>
      <c r="F427" s="260" t="s">
        <v>455</v>
      </c>
      <c r="G427" s="284" t="s">
        <v>706</v>
      </c>
      <c r="H427" s="284" t="s">
        <v>707</v>
      </c>
      <c r="I427" s="260" t="s">
        <v>456</v>
      </c>
      <c r="J427" s="197">
        <v>10580</v>
      </c>
      <c r="K427" s="197">
        <v>7490</v>
      </c>
      <c r="L427" s="99">
        <f t="shared" si="5"/>
        <v>3090</v>
      </c>
      <c r="M427" s="92"/>
    </row>
    <row r="428" spans="2:13" s="91" customFormat="1" ht="24.95" customHeight="1" x14ac:dyDescent="0.25">
      <c r="B428" s="259" t="s">
        <v>514</v>
      </c>
      <c r="C428" s="196">
        <v>44371</v>
      </c>
      <c r="D428" s="260">
        <v>0.62916666666666665</v>
      </c>
      <c r="E428" s="260">
        <v>0.63541666666666663</v>
      </c>
      <c r="F428" s="260" t="s">
        <v>453</v>
      </c>
      <c r="G428" s="284" t="s">
        <v>706</v>
      </c>
      <c r="H428" s="284" t="s">
        <v>707</v>
      </c>
      <c r="I428" s="260" t="s">
        <v>473</v>
      </c>
      <c r="J428" s="197">
        <v>16350</v>
      </c>
      <c r="K428" s="197">
        <v>10740</v>
      </c>
      <c r="L428" s="99">
        <f t="shared" si="5"/>
        <v>5610</v>
      </c>
      <c r="M428" s="92"/>
    </row>
    <row r="429" spans="2:13" s="91" customFormat="1" ht="24.95" customHeight="1" x14ac:dyDescent="0.25">
      <c r="B429" s="259" t="s">
        <v>515</v>
      </c>
      <c r="C429" s="196">
        <v>44371</v>
      </c>
      <c r="D429" s="260">
        <v>0.64444444444444449</v>
      </c>
      <c r="E429" s="260">
        <v>0.65625</v>
      </c>
      <c r="F429" s="260" t="s">
        <v>450</v>
      </c>
      <c r="G429" s="284" t="s">
        <v>706</v>
      </c>
      <c r="H429" s="284" t="s">
        <v>707</v>
      </c>
      <c r="I429" s="260" t="s">
        <v>465</v>
      </c>
      <c r="J429" s="197">
        <v>16630</v>
      </c>
      <c r="K429" s="197">
        <v>10590</v>
      </c>
      <c r="L429" s="99">
        <f t="shared" si="5"/>
        <v>6040</v>
      </c>
      <c r="M429" s="92"/>
    </row>
    <row r="430" spans="2:13" s="91" customFormat="1" ht="24.95" customHeight="1" x14ac:dyDescent="0.25">
      <c r="B430" s="259" t="s">
        <v>516</v>
      </c>
      <c r="C430" s="196">
        <v>44371</v>
      </c>
      <c r="D430" s="260">
        <v>0.65763888888888888</v>
      </c>
      <c r="E430" s="260">
        <v>0.66319444444444442</v>
      </c>
      <c r="F430" s="198" t="s">
        <v>444</v>
      </c>
      <c r="G430" s="284" t="s">
        <v>706</v>
      </c>
      <c r="H430" s="284" t="s">
        <v>707</v>
      </c>
      <c r="I430" s="260" t="s">
        <v>460</v>
      </c>
      <c r="J430" s="197">
        <v>15700</v>
      </c>
      <c r="K430" s="197">
        <v>10810</v>
      </c>
      <c r="L430" s="99">
        <f t="shared" si="5"/>
        <v>4890</v>
      </c>
      <c r="M430" s="92"/>
    </row>
    <row r="431" spans="2:13" s="91" customFormat="1" ht="24.95" customHeight="1" x14ac:dyDescent="0.25">
      <c r="B431" s="259" t="s">
        <v>517</v>
      </c>
      <c r="C431" s="196">
        <v>44371</v>
      </c>
      <c r="D431" s="260">
        <v>0.96597222222222223</v>
      </c>
      <c r="E431" s="260">
        <v>0.97499999999999998</v>
      </c>
      <c r="F431" s="260" t="s">
        <v>447</v>
      </c>
      <c r="G431" s="284" t="s">
        <v>706</v>
      </c>
      <c r="H431" s="284" t="s">
        <v>707</v>
      </c>
      <c r="I431" s="260" t="s">
        <v>448</v>
      </c>
      <c r="J431" s="197">
        <v>21030</v>
      </c>
      <c r="K431" s="197">
        <v>11110</v>
      </c>
      <c r="L431" s="99">
        <f t="shared" si="5"/>
        <v>9920</v>
      </c>
      <c r="M431" s="92"/>
    </row>
    <row r="432" spans="2:13" s="91" customFormat="1" ht="24.95" customHeight="1" x14ac:dyDescent="0.25">
      <c r="B432" s="259" t="s">
        <v>518</v>
      </c>
      <c r="C432" s="196">
        <v>44371</v>
      </c>
      <c r="D432" s="260">
        <v>0.96875</v>
      </c>
      <c r="E432" s="260">
        <v>0.97986111111111107</v>
      </c>
      <c r="F432" s="198" t="s">
        <v>444</v>
      </c>
      <c r="G432" s="284" t="s">
        <v>706</v>
      </c>
      <c r="H432" s="284" t="s">
        <v>707</v>
      </c>
      <c r="I432" s="260" t="s">
        <v>445</v>
      </c>
      <c r="J432" s="197">
        <v>19470</v>
      </c>
      <c r="K432" s="197">
        <v>10990</v>
      </c>
      <c r="L432" s="99">
        <f t="shared" si="5"/>
        <v>8480</v>
      </c>
      <c r="M432" s="92"/>
    </row>
    <row r="433" spans="2:13" s="91" customFormat="1" ht="24.95" customHeight="1" x14ac:dyDescent="0.25">
      <c r="B433" s="259" t="s">
        <v>519</v>
      </c>
      <c r="C433" s="196">
        <v>44371</v>
      </c>
      <c r="D433" s="260">
        <v>0.9902777777777777</v>
      </c>
      <c r="E433" s="260">
        <v>0</v>
      </c>
      <c r="F433" s="260" t="s">
        <v>450</v>
      </c>
      <c r="G433" s="284" t="s">
        <v>706</v>
      </c>
      <c r="H433" s="284" t="s">
        <v>707</v>
      </c>
      <c r="I433" s="260" t="s">
        <v>471</v>
      </c>
      <c r="J433" s="197">
        <v>20430</v>
      </c>
      <c r="K433" s="197">
        <v>10770</v>
      </c>
      <c r="L433" s="99">
        <f t="shared" si="5"/>
        <v>9660</v>
      </c>
      <c r="M433" s="92"/>
    </row>
    <row r="434" spans="2:13" s="91" customFormat="1" ht="24.95" customHeight="1" x14ac:dyDescent="0.25">
      <c r="B434" s="259" t="s">
        <v>520</v>
      </c>
      <c r="C434" s="196">
        <v>44372</v>
      </c>
      <c r="D434" s="260">
        <v>3.125E-2</v>
      </c>
      <c r="E434" s="260">
        <v>3.8194444444444441E-2</v>
      </c>
      <c r="F434" s="198" t="s">
        <v>444</v>
      </c>
      <c r="G434" s="284" t="s">
        <v>706</v>
      </c>
      <c r="H434" s="284" t="s">
        <v>707</v>
      </c>
      <c r="I434" s="260" t="s">
        <v>445</v>
      </c>
      <c r="J434" s="197">
        <v>12830</v>
      </c>
      <c r="K434" s="197">
        <v>10790</v>
      </c>
      <c r="L434" s="99">
        <f t="shared" si="5"/>
        <v>2040</v>
      </c>
      <c r="M434" s="92"/>
    </row>
    <row r="435" spans="2:13" s="91" customFormat="1" ht="24.95" customHeight="1" x14ac:dyDescent="0.25">
      <c r="B435" s="259" t="s">
        <v>521</v>
      </c>
      <c r="C435" s="196">
        <v>44372</v>
      </c>
      <c r="D435" s="260">
        <v>0.42222222222222222</v>
      </c>
      <c r="E435" s="260">
        <v>0.43055555555555558</v>
      </c>
      <c r="F435" s="260" t="s">
        <v>455</v>
      </c>
      <c r="G435" s="284" t="s">
        <v>706</v>
      </c>
      <c r="H435" s="284" t="s">
        <v>707</v>
      </c>
      <c r="I435" s="260" t="s">
        <v>463</v>
      </c>
      <c r="J435" s="197">
        <v>11250</v>
      </c>
      <c r="K435" s="197">
        <v>7540</v>
      </c>
      <c r="L435" s="99">
        <f t="shared" si="5"/>
        <v>3710</v>
      </c>
      <c r="M435" s="92"/>
    </row>
    <row r="436" spans="2:13" s="91" customFormat="1" ht="24.95" customHeight="1" x14ac:dyDescent="0.25">
      <c r="B436" s="259" t="s">
        <v>522</v>
      </c>
      <c r="C436" s="196">
        <v>44372</v>
      </c>
      <c r="D436" s="260">
        <v>0.43333333333333335</v>
      </c>
      <c r="E436" s="260">
        <v>0.44097222222222227</v>
      </c>
      <c r="F436" s="198" t="s">
        <v>447</v>
      </c>
      <c r="G436" s="284" t="s">
        <v>706</v>
      </c>
      <c r="H436" s="284" t="s">
        <v>707</v>
      </c>
      <c r="I436" s="260" t="s">
        <v>458</v>
      </c>
      <c r="J436" s="197">
        <v>20150</v>
      </c>
      <c r="K436" s="197">
        <v>11080</v>
      </c>
      <c r="L436" s="99">
        <f t="shared" si="5"/>
        <v>9070</v>
      </c>
      <c r="M436" s="92"/>
    </row>
    <row r="437" spans="2:13" s="91" customFormat="1" ht="24.95" customHeight="1" x14ac:dyDescent="0.25">
      <c r="B437" s="259" t="s">
        <v>523</v>
      </c>
      <c r="C437" s="196">
        <v>44372</v>
      </c>
      <c r="D437" s="260">
        <v>0.4909722222222222</v>
      </c>
      <c r="E437" s="260">
        <v>0.49652777777777773</v>
      </c>
      <c r="F437" s="260" t="s">
        <v>444</v>
      </c>
      <c r="G437" s="284" t="s">
        <v>706</v>
      </c>
      <c r="H437" s="284" t="s">
        <v>707</v>
      </c>
      <c r="I437" s="260" t="s">
        <v>474</v>
      </c>
      <c r="J437" s="197">
        <v>19250</v>
      </c>
      <c r="K437" s="197">
        <v>10620</v>
      </c>
      <c r="L437" s="99">
        <f t="shared" si="5"/>
        <v>8630</v>
      </c>
      <c r="M437" s="92"/>
    </row>
    <row r="438" spans="2:13" s="91" customFormat="1" ht="24.95" customHeight="1" x14ac:dyDescent="0.25">
      <c r="B438" s="259" t="s">
        <v>524</v>
      </c>
      <c r="C438" s="196">
        <v>44372</v>
      </c>
      <c r="D438" s="260">
        <v>0.54513888888888895</v>
      </c>
      <c r="E438" s="260">
        <v>0.55208333333333337</v>
      </c>
      <c r="F438" s="260" t="s">
        <v>447</v>
      </c>
      <c r="G438" s="284" t="s">
        <v>706</v>
      </c>
      <c r="H438" s="284" t="s">
        <v>707</v>
      </c>
      <c r="I438" s="260" t="s">
        <v>458</v>
      </c>
      <c r="J438" s="197">
        <v>17300</v>
      </c>
      <c r="K438" s="197">
        <v>11170</v>
      </c>
      <c r="L438" s="99">
        <f t="shared" si="5"/>
        <v>6130</v>
      </c>
      <c r="M438" s="92"/>
    </row>
    <row r="439" spans="2:13" s="91" customFormat="1" ht="24.95" customHeight="1" x14ac:dyDescent="0.25">
      <c r="B439" s="259" t="s">
        <v>525</v>
      </c>
      <c r="C439" s="196">
        <v>44372</v>
      </c>
      <c r="D439" s="260">
        <v>0.55138888888888882</v>
      </c>
      <c r="E439" s="260">
        <v>0.55763888888888891</v>
      </c>
      <c r="F439" s="198" t="s">
        <v>453</v>
      </c>
      <c r="G439" s="284" t="s">
        <v>706</v>
      </c>
      <c r="H439" s="284" t="s">
        <v>707</v>
      </c>
      <c r="I439" s="260" t="s">
        <v>473</v>
      </c>
      <c r="J439" s="197">
        <v>17520</v>
      </c>
      <c r="K439" s="197">
        <v>10680</v>
      </c>
      <c r="L439" s="99">
        <f t="shared" si="5"/>
        <v>6840</v>
      </c>
      <c r="M439" s="92"/>
    </row>
    <row r="440" spans="2:13" s="91" customFormat="1" ht="24.95" customHeight="1" x14ac:dyDescent="0.25">
      <c r="B440" s="259" t="s">
        <v>526</v>
      </c>
      <c r="C440" s="196">
        <v>44372</v>
      </c>
      <c r="D440" s="260">
        <v>0.55486111111111114</v>
      </c>
      <c r="E440" s="260">
        <v>0.5625</v>
      </c>
      <c r="F440" s="260" t="s">
        <v>450</v>
      </c>
      <c r="G440" s="284" t="s">
        <v>706</v>
      </c>
      <c r="H440" s="284" t="s">
        <v>707</v>
      </c>
      <c r="I440" s="260" t="s">
        <v>465</v>
      </c>
      <c r="J440" s="197">
        <v>20370</v>
      </c>
      <c r="K440" s="197">
        <v>10880</v>
      </c>
      <c r="L440" s="99">
        <f t="shared" si="5"/>
        <v>9490</v>
      </c>
      <c r="M440" s="92"/>
    </row>
    <row r="441" spans="2:13" s="91" customFormat="1" ht="24.95" customHeight="1" x14ac:dyDescent="0.25">
      <c r="B441" s="259" t="s">
        <v>527</v>
      </c>
      <c r="C441" s="196">
        <v>44372</v>
      </c>
      <c r="D441" s="260">
        <v>0.58263888888888882</v>
      </c>
      <c r="E441" s="260">
        <v>0.58750000000000002</v>
      </c>
      <c r="F441" s="260" t="s">
        <v>444</v>
      </c>
      <c r="G441" s="284" t="s">
        <v>706</v>
      </c>
      <c r="H441" s="284" t="s">
        <v>707</v>
      </c>
      <c r="I441" s="260" t="s">
        <v>474</v>
      </c>
      <c r="J441" s="197">
        <v>14270</v>
      </c>
      <c r="K441" s="197">
        <v>10720</v>
      </c>
      <c r="L441" s="99">
        <f t="shared" si="5"/>
        <v>3550</v>
      </c>
      <c r="M441" s="92"/>
    </row>
    <row r="442" spans="2:13" s="91" customFormat="1" ht="24.95" customHeight="1" x14ac:dyDescent="0.25">
      <c r="B442" s="259" t="s">
        <v>528</v>
      </c>
      <c r="C442" s="196">
        <v>44372</v>
      </c>
      <c r="D442" s="260">
        <v>0.60763888888888895</v>
      </c>
      <c r="E442" s="260">
        <v>0.6166666666666667</v>
      </c>
      <c r="F442" s="260" t="s">
        <v>455</v>
      </c>
      <c r="G442" s="284" t="s">
        <v>706</v>
      </c>
      <c r="H442" s="284" t="s">
        <v>707</v>
      </c>
      <c r="I442" s="260" t="s">
        <v>463</v>
      </c>
      <c r="J442" s="197">
        <v>11270</v>
      </c>
      <c r="K442" s="197">
        <v>7610</v>
      </c>
      <c r="L442" s="99">
        <f t="shared" si="5"/>
        <v>3660</v>
      </c>
      <c r="M442" s="92"/>
    </row>
    <row r="443" spans="2:13" s="91" customFormat="1" ht="24.95" customHeight="1" x14ac:dyDescent="0.25">
      <c r="B443" s="259" t="s">
        <v>529</v>
      </c>
      <c r="C443" s="196">
        <v>44372</v>
      </c>
      <c r="D443" s="260">
        <v>0.73611111111111116</v>
      </c>
      <c r="E443" s="260">
        <v>0.74305555555555547</v>
      </c>
      <c r="F443" s="198" t="s">
        <v>450</v>
      </c>
      <c r="G443" s="284" t="s">
        <v>706</v>
      </c>
      <c r="H443" s="284" t="s">
        <v>707</v>
      </c>
      <c r="I443" s="260" t="s">
        <v>465</v>
      </c>
      <c r="J443" s="197">
        <v>17100</v>
      </c>
      <c r="K443" s="197">
        <v>10910</v>
      </c>
      <c r="L443" s="99">
        <f t="shared" si="5"/>
        <v>6190</v>
      </c>
      <c r="M443" s="92"/>
    </row>
    <row r="444" spans="2:13" s="91" customFormat="1" ht="24.95" customHeight="1" x14ac:dyDescent="0.25">
      <c r="B444" s="259" t="s">
        <v>530</v>
      </c>
      <c r="C444" s="196">
        <v>44372</v>
      </c>
      <c r="D444" s="260">
        <v>0.7368055555555556</v>
      </c>
      <c r="E444" s="260">
        <v>0.74444444444444446</v>
      </c>
      <c r="F444" s="260" t="s">
        <v>453</v>
      </c>
      <c r="G444" s="284" t="s">
        <v>706</v>
      </c>
      <c r="H444" s="284" t="s">
        <v>707</v>
      </c>
      <c r="I444" s="260" t="s">
        <v>473</v>
      </c>
      <c r="J444" s="197">
        <v>18880</v>
      </c>
      <c r="K444" s="197">
        <v>10910</v>
      </c>
      <c r="L444" s="99">
        <f t="shared" si="5"/>
        <v>7970</v>
      </c>
      <c r="M444" s="92"/>
    </row>
    <row r="445" spans="2:13" s="91" customFormat="1" ht="24.95" customHeight="1" x14ac:dyDescent="0.25">
      <c r="B445" s="259" t="s">
        <v>531</v>
      </c>
      <c r="C445" s="196">
        <v>44372</v>
      </c>
      <c r="D445" s="303">
        <v>0.92083333333333339</v>
      </c>
      <c r="E445" s="260">
        <v>0.9291666666666667</v>
      </c>
      <c r="F445" s="198" t="s">
        <v>447</v>
      </c>
      <c r="G445" s="284" t="s">
        <v>706</v>
      </c>
      <c r="H445" s="284" t="s">
        <v>707</v>
      </c>
      <c r="I445" s="260" t="s">
        <v>448</v>
      </c>
      <c r="J445" s="197">
        <v>20890</v>
      </c>
      <c r="K445" s="197">
        <v>11230</v>
      </c>
      <c r="L445" s="99">
        <f t="shared" si="5"/>
        <v>9660</v>
      </c>
      <c r="M445" s="92"/>
    </row>
    <row r="446" spans="2:13" s="91" customFormat="1" ht="24.95" customHeight="1" x14ac:dyDescent="0.25">
      <c r="B446" s="259" t="s">
        <v>532</v>
      </c>
      <c r="C446" s="196">
        <v>44372</v>
      </c>
      <c r="D446" s="260">
        <v>0.94305555555555554</v>
      </c>
      <c r="E446" s="260">
        <v>0.95138888888888884</v>
      </c>
      <c r="F446" s="198" t="s">
        <v>444</v>
      </c>
      <c r="G446" s="284" t="s">
        <v>706</v>
      </c>
      <c r="H446" s="284" t="s">
        <v>707</v>
      </c>
      <c r="I446" s="260" t="s">
        <v>445</v>
      </c>
      <c r="J446" s="197">
        <v>19190</v>
      </c>
      <c r="K446" s="197">
        <v>10880</v>
      </c>
      <c r="L446" s="99">
        <f t="shared" si="5"/>
        <v>8310</v>
      </c>
      <c r="M446" s="92"/>
    </row>
    <row r="447" spans="2:13" s="91" customFormat="1" ht="24.95" customHeight="1" x14ac:dyDescent="0.25">
      <c r="B447" s="259" t="s">
        <v>533</v>
      </c>
      <c r="C447" s="196">
        <v>44372</v>
      </c>
      <c r="D447" s="260">
        <v>0.96736111111111101</v>
      </c>
      <c r="E447" s="260">
        <v>0.97430555555555554</v>
      </c>
      <c r="F447" s="198" t="s">
        <v>450</v>
      </c>
      <c r="G447" s="284" t="s">
        <v>706</v>
      </c>
      <c r="H447" s="284" t="s">
        <v>707</v>
      </c>
      <c r="I447" s="260" t="s">
        <v>451</v>
      </c>
      <c r="J447" s="197">
        <v>20280</v>
      </c>
      <c r="K447" s="197">
        <v>10870</v>
      </c>
      <c r="L447" s="99">
        <f t="shared" si="5"/>
        <v>9410</v>
      </c>
      <c r="M447" s="92"/>
    </row>
    <row r="448" spans="2:13" s="91" customFormat="1" ht="24.95" customHeight="1" x14ac:dyDescent="0.25">
      <c r="B448" s="259" t="s">
        <v>534</v>
      </c>
      <c r="C448" s="196">
        <v>44373</v>
      </c>
      <c r="D448" s="260">
        <v>6.8749999999999992E-2</v>
      </c>
      <c r="E448" s="260">
        <v>7.7777777777777779E-2</v>
      </c>
      <c r="F448" s="198" t="s">
        <v>447</v>
      </c>
      <c r="G448" s="284" t="s">
        <v>706</v>
      </c>
      <c r="H448" s="284" t="s">
        <v>707</v>
      </c>
      <c r="I448" s="260" t="s">
        <v>448</v>
      </c>
      <c r="J448" s="197">
        <v>17800</v>
      </c>
      <c r="K448" s="197">
        <v>11310</v>
      </c>
      <c r="L448" s="99">
        <f t="shared" si="5"/>
        <v>6490</v>
      </c>
      <c r="M448" s="92"/>
    </row>
    <row r="449" spans="2:13" s="91" customFormat="1" ht="24.95" customHeight="1" x14ac:dyDescent="0.25">
      <c r="B449" s="259" t="s">
        <v>535</v>
      </c>
      <c r="C449" s="196">
        <v>44373</v>
      </c>
      <c r="D449" s="260">
        <v>0.10694444444444444</v>
      </c>
      <c r="E449" s="260">
        <v>0.11388888888888889</v>
      </c>
      <c r="F449" s="198" t="s">
        <v>450</v>
      </c>
      <c r="G449" s="284" t="s">
        <v>706</v>
      </c>
      <c r="H449" s="284" t="s">
        <v>707</v>
      </c>
      <c r="I449" s="260" t="s">
        <v>451</v>
      </c>
      <c r="J449" s="197">
        <v>16880</v>
      </c>
      <c r="K449" s="197">
        <v>10860</v>
      </c>
      <c r="L449" s="99">
        <f t="shared" si="5"/>
        <v>6020</v>
      </c>
      <c r="M449" s="92"/>
    </row>
    <row r="450" spans="2:13" s="91" customFormat="1" ht="24.95" customHeight="1" x14ac:dyDescent="0.25">
      <c r="B450" s="259" t="s">
        <v>536</v>
      </c>
      <c r="C450" s="196">
        <v>44373</v>
      </c>
      <c r="D450" s="260">
        <v>0.11597222222222221</v>
      </c>
      <c r="E450" s="260">
        <v>0.12222222222222223</v>
      </c>
      <c r="F450" s="198" t="s">
        <v>444</v>
      </c>
      <c r="G450" s="284" t="s">
        <v>706</v>
      </c>
      <c r="H450" s="284" t="s">
        <v>707</v>
      </c>
      <c r="I450" s="260" t="s">
        <v>445</v>
      </c>
      <c r="J450" s="197">
        <v>18130</v>
      </c>
      <c r="K450" s="197">
        <v>10900</v>
      </c>
      <c r="L450" s="99">
        <f t="shared" si="5"/>
        <v>7230</v>
      </c>
      <c r="M450" s="92"/>
    </row>
    <row r="451" spans="2:13" s="91" customFormat="1" ht="24.95" customHeight="1" x14ac:dyDescent="0.25">
      <c r="B451" s="259" t="s">
        <v>537</v>
      </c>
      <c r="C451" s="196">
        <v>44373</v>
      </c>
      <c r="D451" s="260">
        <v>0.16041666666666668</v>
      </c>
      <c r="E451" s="260">
        <v>0.16666666666666666</v>
      </c>
      <c r="F451" s="198" t="s">
        <v>444</v>
      </c>
      <c r="G451" s="284" t="s">
        <v>706</v>
      </c>
      <c r="H451" s="284" t="s">
        <v>707</v>
      </c>
      <c r="I451" s="260" t="s">
        <v>445</v>
      </c>
      <c r="J451" s="197">
        <v>14370</v>
      </c>
      <c r="K451" s="197">
        <v>10850</v>
      </c>
      <c r="L451" s="99">
        <f t="shared" si="5"/>
        <v>3520</v>
      </c>
      <c r="M451" s="92"/>
    </row>
    <row r="452" spans="2:13" s="91" customFormat="1" ht="24.95" customHeight="1" x14ac:dyDescent="0.25">
      <c r="B452" s="259" t="s">
        <v>538</v>
      </c>
      <c r="C452" s="196">
        <v>44373</v>
      </c>
      <c r="D452" s="260">
        <v>0.46319444444444446</v>
      </c>
      <c r="E452" s="260">
        <v>0.47152777777777777</v>
      </c>
      <c r="F452" s="198" t="s">
        <v>476</v>
      </c>
      <c r="G452" s="284" t="s">
        <v>706</v>
      </c>
      <c r="H452" s="284" t="s">
        <v>707</v>
      </c>
      <c r="I452" s="260" t="s">
        <v>460</v>
      </c>
      <c r="J452" s="197">
        <v>17077</v>
      </c>
      <c r="K452" s="197">
        <v>10880</v>
      </c>
      <c r="L452" s="99">
        <f t="shared" si="5"/>
        <v>6197</v>
      </c>
      <c r="M452" s="92"/>
    </row>
    <row r="453" spans="2:13" s="91" customFormat="1" ht="24.95" customHeight="1" x14ac:dyDescent="0.25">
      <c r="B453" s="259" t="s">
        <v>539</v>
      </c>
      <c r="C453" s="196">
        <v>44373</v>
      </c>
      <c r="D453" s="260">
        <v>0.47569444444444442</v>
      </c>
      <c r="E453" s="260">
        <v>0.48541666666666666</v>
      </c>
      <c r="F453" s="198" t="s">
        <v>447</v>
      </c>
      <c r="G453" s="284" t="s">
        <v>706</v>
      </c>
      <c r="H453" s="284" t="s">
        <v>707</v>
      </c>
      <c r="I453" s="260" t="s">
        <v>463</v>
      </c>
      <c r="J453" s="197">
        <v>18600</v>
      </c>
      <c r="K453" s="197">
        <v>10961</v>
      </c>
      <c r="L453" s="99">
        <f t="shared" si="5"/>
        <v>7639</v>
      </c>
      <c r="M453" s="92"/>
    </row>
    <row r="454" spans="2:13" s="91" customFormat="1" ht="24.95" customHeight="1" x14ac:dyDescent="0.25">
      <c r="B454" s="259" t="s">
        <v>540</v>
      </c>
      <c r="C454" s="196">
        <v>44373</v>
      </c>
      <c r="D454" s="260">
        <v>0.48055555555555557</v>
      </c>
      <c r="E454" s="260">
        <v>0.48749999999999999</v>
      </c>
      <c r="F454" s="198" t="s">
        <v>444</v>
      </c>
      <c r="G454" s="284" t="s">
        <v>706</v>
      </c>
      <c r="H454" s="284" t="s">
        <v>707</v>
      </c>
      <c r="I454" s="260" t="s">
        <v>474</v>
      </c>
      <c r="J454" s="197">
        <v>17550</v>
      </c>
      <c r="K454" s="197">
        <v>10640</v>
      </c>
      <c r="L454" s="99">
        <f t="shared" si="5"/>
        <v>6910</v>
      </c>
      <c r="M454" s="92"/>
    </row>
    <row r="455" spans="2:13" s="91" customFormat="1" ht="24.95" customHeight="1" x14ac:dyDescent="0.25">
      <c r="B455" s="259" t="s">
        <v>541</v>
      </c>
      <c r="C455" s="196">
        <v>44373</v>
      </c>
      <c r="D455" s="260">
        <v>0.5541666666666667</v>
      </c>
      <c r="E455" s="260">
        <v>0.56180555555555556</v>
      </c>
      <c r="F455" s="198" t="s">
        <v>450</v>
      </c>
      <c r="G455" s="284" t="s">
        <v>706</v>
      </c>
      <c r="H455" s="284" t="s">
        <v>707</v>
      </c>
      <c r="I455" s="260" t="s">
        <v>456</v>
      </c>
      <c r="J455" s="197">
        <v>18135</v>
      </c>
      <c r="K455" s="197">
        <v>10700</v>
      </c>
      <c r="L455" s="99">
        <f t="shared" si="5"/>
        <v>7435</v>
      </c>
      <c r="M455" s="92"/>
    </row>
    <row r="456" spans="2:13" s="91" customFormat="1" ht="24.95" customHeight="1" x14ac:dyDescent="0.25">
      <c r="B456" s="259" t="s">
        <v>542</v>
      </c>
      <c r="C456" s="196">
        <v>44373</v>
      </c>
      <c r="D456" s="260">
        <v>0.66527777777777775</v>
      </c>
      <c r="E456" s="260">
        <v>0.67499999999999993</v>
      </c>
      <c r="F456" s="198" t="s">
        <v>447</v>
      </c>
      <c r="G456" s="284" t="s">
        <v>706</v>
      </c>
      <c r="H456" s="284" t="s">
        <v>707</v>
      </c>
      <c r="I456" s="260" t="s">
        <v>463</v>
      </c>
      <c r="J456" s="197">
        <v>18600</v>
      </c>
      <c r="K456" s="197">
        <v>10961</v>
      </c>
      <c r="L456" s="99">
        <f t="shared" si="5"/>
        <v>7639</v>
      </c>
      <c r="M456" s="92"/>
    </row>
    <row r="457" spans="2:13" s="91" customFormat="1" ht="24.95" customHeight="1" x14ac:dyDescent="0.25">
      <c r="B457" s="259" t="s">
        <v>543</v>
      </c>
      <c r="C457" s="196">
        <v>44373</v>
      </c>
      <c r="D457" s="260">
        <v>0.69097222222222221</v>
      </c>
      <c r="E457" s="260">
        <v>0.69861111111111107</v>
      </c>
      <c r="F457" s="198" t="s">
        <v>450</v>
      </c>
      <c r="G457" s="284" t="s">
        <v>706</v>
      </c>
      <c r="H457" s="284" t="s">
        <v>707</v>
      </c>
      <c r="I457" s="260" t="s">
        <v>456</v>
      </c>
      <c r="J457" s="197">
        <v>18135</v>
      </c>
      <c r="K457" s="197">
        <v>10700</v>
      </c>
      <c r="L457" s="99">
        <f t="shared" si="5"/>
        <v>7435</v>
      </c>
      <c r="M457" s="92"/>
    </row>
    <row r="458" spans="2:13" s="91" customFormat="1" ht="24.95" customHeight="1" x14ac:dyDescent="0.25">
      <c r="B458" s="259" t="s">
        <v>544</v>
      </c>
      <c r="C458" s="196">
        <v>44373</v>
      </c>
      <c r="D458" s="260">
        <v>0.69513888888888886</v>
      </c>
      <c r="E458" s="260">
        <v>0.70486111111111116</v>
      </c>
      <c r="F458" s="198" t="s">
        <v>444</v>
      </c>
      <c r="G458" s="284" t="s">
        <v>706</v>
      </c>
      <c r="H458" s="284" t="s">
        <v>707</v>
      </c>
      <c r="I458" s="260" t="s">
        <v>474</v>
      </c>
      <c r="J458" s="197">
        <v>17550</v>
      </c>
      <c r="K458" s="197">
        <v>10640</v>
      </c>
      <c r="L458" s="99">
        <f t="shared" si="5"/>
        <v>6910</v>
      </c>
      <c r="M458" s="92"/>
    </row>
    <row r="459" spans="2:13" s="91" customFormat="1" ht="24.95" customHeight="1" x14ac:dyDescent="0.25">
      <c r="B459" s="259"/>
      <c r="C459" s="196">
        <v>44374</v>
      </c>
      <c r="D459" s="260">
        <v>0.52777777777777779</v>
      </c>
      <c r="E459" s="260">
        <v>0.53749999999999998</v>
      </c>
      <c r="F459" s="198" t="s">
        <v>447</v>
      </c>
      <c r="G459" s="284" t="s">
        <v>706</v>
      </c>
      <c r="H459" s="284" t="s">
        <v>707</v>
      </c>
      <c r="I459" s="260" t="s">
        <v>456</v>
      </c>
      <c r="J459" s="197">
        <v>18600</v>
      </c>
      <c r="K459" s="197">
        <v>10961</v>
      </c>
      <c r="L459" s="99">
        <f t="shared" si="5"/>
        <v>7639</v>
      </c>
      <c r="M459" s="92"/>
    </row>
    <row r="460" spans="2:13" s="91" customFormat="1" ht="24.95" customHeight="1" x14ac:dyDescent="0.25">
      <c r="B460" s="259"/>
      <c r="C460" s="196">
        <v>44374</v>
      </c>
      <c r="D460" s="260">
        <v>0.63194444444444442</v>
      </c>
      <c r="E460" s="260">
        <v>0.63888888888888895</v>
      </c>
      <c r="F460" s="198" t="s">
        <v>447</v>
      </c>
      <c r="G460" s="284" t="s">
        <v>706</v>
      </c>
      <c r="H460" s="284" t="s">
        <v>707</v>
      </c>
      <c r="I460" s="260" t="s">
        <v>456</v>
      </c>
      <c r="J460" s="197">
        <v>18600</v>
      </c>
      <c r="K460" s="197">
        <v>10961</v>
      </c>
      <c r="L460" s="99">
        <f t="shared" si="5"/>
        <v>7639</v>
      </c>
      <c r="M460" s="92"/>
    </row>
    <row r="461" spans="2:13" s="91" customFormat="1" ht="24.95" customHeight="1" x14ac:dyDescent="0.25">
      <c r="B461" s="259"/>
      <c r="C461" s="196">
        <v>44374</v>
      </c>
      <c r="D461" s="260">
        <v>0.90347222222222223</v>
      </c>
      <c r="E461" s="260">
        <v>0.91041666666666676</v>
      </c>
      <c r="F461" s="198" t="s">
        <v>447</v>
      </c>
      <c r="G461" s="284" t="s">
        <v>706</v>
      </c>
      <c r="H461" s="284" t="s">
        <v>707</v>
      </c>
      <c r="I461" s="260" t="s">
        <v>448</v>
      </c>
      <c r="J461" s="197">
        <v>18600</v>
      </c>
      <c r="K461" s="197">
        <v>10961</v>
      </c>
      <c r="L461" s="99">
        <f t="shared" si="5"/>
        <v>7639</v>
      </c>
      <c r="M461" s="92"/>
    </row>
    <row r="462" spans="2:13" s="91" customFormat="1" ht="24.95" customHeight="1" x14ac:dyDescent="0.25">
      <c r="B462" s="259" t="s">
        <v>545</v>
      </c>
      <c r="C462" s="196">
        <v>44375</v>
      </c>
      <c r="D462" s="260">
        <v>0.45833333333333331</v>
      </c>
      <c r="E462" s="260">
        <v>0.46527777777777773</v>
      </c>
      <c r="F462" s="198" t="s">
        <v>453</v>
      </c>
      <c r="G462" s="284" t="s">
        <v>706</v>
      </c>
      <c r="H462" s="284" t="s">
        <v>707</v>
      </c>
      <c r="I462" s="260" t="s">
        <v>473</v>
      </c>
      <c r="J462" s="197">
        <v>17020</v>
      </c>
      <c r="K462" s="197">
        <v>10673</v>
      </c>
      <c r="L462" s="99">
        <f t="shared" si="5"/>
        <v>6347</v>
      </c>
      <c r="M462" s="92"/>
    </row>
    <row r="463" spans="2:13" s="91" customFormat="1" ht="24.95" customHeight="1" x14ac:dyDescent="0.25">
      <c r="B463" s="259" t="s">
        <v>546</v>
      </c>
      <c r="C463" s="196">
        <v>44375</v>
      </c>
      <c r="D463" s="260">
        <v>0.49861111111111112</v>
      </c>
      <c r="E463" s="260">
        <v>0.50694444444444442</v>
      </c>
      <c r="F463" s="198" t="s">
        <v>444</v>
      </c>
      <c r="G463" s="284" t="s">
        <v>706</v>
      </c>
      <c r="H463" s="284" t="s">
        <v>707</v>
      </c>
      <c r="I463" s="260" t="s">
        <v>475</v>
      </c>
      <c r="J463" s="197">
        <v>17550</v>
      </c>
      <c r="K463" s="197">
        <v>10640</v>
      </c>
      <c r="L463" s="99">
        <f t="shared" si="5"/>
        <v>6910</v>
      </c>
      <c r="M463" s="92"/>
    </row>
    <row r="464" spans="2:13" s="91" customFormat="1" ht="24.95" customHeight="1" x14ac:dyDescent="0.25">
      <c r="B464" s="259" t="s">
        <v>547</v>
      </c>
      <c r="C464" s="196">
        <v>44375</v>
      </c>
      <c r="D464" s="260">
        <v>0.50138888888888888</v>
      </c>
      <c r="E464" s="260">
        <v>0.51250000000000007</v>
      </c>
      <c r="F464" s="198" t="s">
        <v>447</v>
      </c>
      <c r="G464" s="284" t="s">
        <v>706</v>
      </c>
      <c r="H464" s="284" t="s">
        <v>707</v>
      </c>
      <c r="I464" s="260" t="s">
        <v>458</v>
      </c>
      <c r="J464" s="197">
        <v>18600</v>
      </c>
      <c r="K464" s="197">
        <v>10961</v>
      </c>
      <c r="L464" s="99">
        <f t="shared" si="5"/>
        <v>7639</v>
      </c>
      <c r="M464" s="92"/>
    </row>
    <row r="465" spans="2:13" s="91" customFormat="1" ht="24.95" customHeight="1" x14ac:dyDescent="0.25">
      <c r="B465" s="259" t="s">
        <v>548</v>
      </c>
      <c r="C465" s="196">
        <v>44375</v>
      </c>
      <c r="D465" s="260">
        <v>0.50277777777777777</v>
      </c>
      <c r="E465" s="260">
        <v>0.51041666666666663</v>
      </c>
      <c r="F465" s="198" t="s">
        <v>450</v>
      </c>
      <c r="G465" s="284" t="s">
        <v>706</v>
      </c>
      <c r="H465" s="284" t="s">
        <v>707</v>
      </c>
      <c r="I465" s="260" t="s">
        <v>465</v>
      </c>
      <c r="J465" s="197">
        <v>18135</v>
      </c>
      <c r="K465" s="197">
        <v>10700</v>
      </c>
      <c r="L465" s="99">
        <f t="shared" si="5"/>
        <v>7435</v>
      </c>
      <c r="M465" s="92"/>
    </row>
    <row r="466" spans="2:13" s="91" customFormat="1" ht="24.95" customHeight="1" x14ac:dyDescent="0.25">
      <c r="B466" s="259" t="s">
        <v>549</v>
      </c>
      <c r="C466" s="196">
        <v>44375</v>
      </c>
      <c r="D466" s="260">
        <v>0.71319444444444446</v>
      </c>
      <c r="E466" s="260">
        <v>0.71805555555555556</v>
      </c>
      <c r="F466" s="198" t="s">
        <v>453</v>
      </c>
      <c r="G466" s="284" t="s">
        <v>706</v>
      </c>
      <c r="H466" s="284" t="s">
        <v>707</v>
      </c>
      <c r="I466" s="260" t="s">
        <v>473</v>
      </c>
      <c r="J466" s="197">
        <v>17020</v>
      </c>
      <c r="K466" s="197">
        <v>10673</v>
      </c>
      <c r="L466" s="99">
        <f t="shared" si="5"/>
        <v>6347</v>
      </c>
      <c r="M466" s="92"/>
    </row>
    <row r="467" spans="2:13" s="91" customFormat="1" ht="24.95" customHeight="1" x14ac:dyDescent="0.25">
      <c r="B467" s="259" t="s">
        <v>550</v>
      </c>
      <c r="C467" s="196">
        <v>44375</v>
      </c>
      <c r="D467" s="260">
        <v>0.72916666666666663</v>
      </c>
      <c r="E467" s="260">
        <v>0.73611111111111116</v>
      </c>
      <c r="F467" s="198" t="s">
        <v>450</v>
      </c>
      <c r="G467" s="284" t="s">
        <v>706</v>
      </c>
      <c r="H467" s="284" t="s">
        <v>707</v>
      </c>
      <c r="I467" s="260" t="s">
        <v>465</v>
      </c>
      <c r="J467" s="197">
        <v>18135</v>
      </c>
      <c r="K467" s="197">
        <v>10700</v>
      </c>
      <c r="L467" s="99">
        <f t="shared" si="5"/>
        <v>7435</v>
      </c>
      <c r="M467" s="92"/>
    </row>
    <row r="468" spans="2:13" s="91" customFormat="1" ht="24.95" customHeight="1" x14ac:dyDescent="0.25">
      <c r="B468" s="259" t="s">
        <v>551</v>
      </c>
      <c r="C468" s="196">
        <v>44375</v>
      </c>
      <c r="D468" s="260">
        <v>0.73263888888888884</v>
      </c>
      <c r="E468" s="260">
        <v>0.7416666666666667</v>
      </c>
      <c r="F468" s="198" t="s">
        <v>447</v>
      </c>
      <c r="G468" s="284" t="s">
        <v>706</v>
      </c>
      <c r="H468" s="284" t="s">
        <v>707</v>
      </c>
      <c r="I468" s="260" t="s">
        <v>458</v>
      </c>
      <c r="J468" s="197">
        <v>18600</v>
      </c>
      <c r="K468" s="197">
        <v>10961</v>
      </c>
      <c r="L468" s="99">
        <f t="shared" ref="L468:L488" si="6">J468-K468</f>
        <v>7639</v>
      </c>
      <c r="M468" s="92"/>
    </row>
    <row r="469" spans="2:13" s="91" customFormat="1" ht="24.95" customHeight="1" x14ac:dyDescent="0.25">
      <c r="B469" s="259" t="s">
        <v>552</v>
      </c>
      <c r="C469" s="196">
        <v>44376</v>
      </c>
      <c r="D469" s="260">
        <v>3.125E-2</v>
      </c>
      <c r="E469" s="260">
        <v>3.8194444444444441E-2</v>
      </c>
      <c r="F469" s="198" t="s">
        <v>447</v>
      </c>
      <c r="G469" s="284" t="s">
        <v>706</v>
      </c>
      <c r="H469" s="284" t="s">
        <v>707</v>
      </c>
      <c r="I469" s="260" t="s">
        <v>445</v>
      </c>
      <c r="J469" s="197">
        <v>18600</v>
      </c>
      <c r="K469" s="197">
        <v>10961</v>
      </c>
      <c r="L469" s="99">
        <f t="shared" si="6"/>
        <v>7639</v>
      </c>
      <c r="M469" s="92"/>
    </row>
    <row r="470" spans="2:13" s="91" customFormat="1" ht="24.95" customHeight="1" x14ac:dyDescent="0.25">
      <c r="B470" s="259" t="s">
        <v>553</v>
      </c>
      <c r="C470" s="196">
        <v>44376</v>
      </c>
      <c r="D470" s="260">
        <v>4.9305555555555554E-2</v>
      </c>
      <c r="E470" s="260">
        <v>5.6250000000000001E-2</v>
      </c>
      <c r="F470" s="198" t="s">
        <v>450</v>
      </c>
      <c r="G470" s="284" t="s">
        <v>706</v>
      </c>
      <c r="H470" s="284" t="s">
        <v>707</v>
      </c>
      <c r="I470" s="260" t="s">
        <v>451</v>
      </c>
      <c r="J470" s="197">
        <v>18135</v>
      </c>
      <c r="K470" s="197">
        <v>10700</v>
      </c>
      <c r="L470" s="99">
        <f t="shared" si="6"/>
        <v>7435</v>
      </c>
      <c r="M470" s="92"/>
    </row>
    <row r="471" spans="2:13" s="91" customFormat="1" ht="24.95" customHeight="1" x14ac:dyDescent="0.25">
      <c r="B471" s="259" t="s">
        <v>554</v>
      </c>
      <c r="C471" s="196">
        <v>44376</v>
      </c>
      <c r="D471" s="260">
        <v>5.9722222222222225E-2</v>
      </c>
      <c r="E471" s="260">
        <v>6.6666666666666666E-2</v>
      </c>
      <c r="F471" s="198" t="s">
        <v>444</v>
      </c>
      <c r="G471" s="284" t="s">
        <v>706</v>
      </c>
      <c r="H471" s="284" t="s">
        <v>707</v>
      </c>
      <c r="I471" s="260" t="s">
        <v>471</v>
      </c>
      <c r="J471" s="197">
        <v>17550</v>
      </c>
      <c r="K471" s="197">
        <v>10640</v>
      </c>
      <c r="L471" s="99">
        <f t="shared" si="6"/>
        <v>6910</v>
      </c>
      <c r="M471" s="92"/>
    </row>
    <row r="472" spans="2:13" s="91" customFormat="1" ht="24.95" customHeight="1" x14ac:dyDescent="0.25">
      <c r="B472" s="259" t="s">
        <v>555</v>
      </c>
      <c r="C472" s="196">
        <v>44376</v>
      </c>
      <c r="D472" s="260">
        <v>0.5083333333333333</v>
      </c>
      <c r="E472" s="260">
        <v>0.51388888888888895</v>
      </c>
      <c r="F472" s="198" t="s">
        <v>450</v>
      </c>
      <c r="G472" s="284" t="s">
        <v>706</v>
      </c>
      <c r="H472" s="284" t="s">
        <v>707</v>
      </c>
      <c r="I472" s="260" t="s">
        <v>465</v>
      </c>
      <c r="J472" s="197">
        <v>18135</v>
      </c>
      <c r="K472" s="197">
        <v>10700</v>
      </c>
      <c r="L472" s="99">
        <f t="shared" si="6"/>
        <v>7435</v>
      </c>
      <c r="M472" s="92"/>
    </row>
    <row r="473" spans="2:13" s="91" customFormat="1" ht="24.95" customHeight="1" x14ac:dyDescent="0.25">
      <c r="B473" s="259" t="s">
        <v>556</v>
      </c>
      <c r="C473" s="196">
        <v>44376</v>
      </c>
      <c r="D473" s="260">
        <v>0.51041666666666663</v>
      </c>
      <c r="E473" s="260">
        <v>0.5180555555555556</v>
      </c>
      <c r="F473" s="198" t="s">
        <v>453</v>
      </c>
      <c r="G473" s="284" t="s">
        <v>706</v>
      </c>
      <c r="H473" s="284" t="s">
        <v>707</v>
      </c>
      <c r="I473" s="260" t="s">
        <v>463</v>
      </c>
      <c r="J473" s="197">
        <v>17020</v>
      </c>
      <c r="K473" s="197">
        <v>10673</v>
      </c>
      <c r="L473" s="99">
        <f t="shared" si="6"/>
        <v>6347</v>
      </c>
      <c r="M473" s="92"/>
    </row>
    <row r="474" spans="2:13" s="91" customFormat="1" ht="24.95" customHeight="1" x14ac:dyDescent="0.25">
      <c r="B474" s="259" t="s">
        <v>557</v>
      </c>
      <c r="C474" s="196">
        <v>44376</v>
      </c>
      <c r="D474" s="260">
        <v>0.52430555555555558</v>
      </c>
      <c r="E474" s="260">
        <v>0.53125</v>
      </c>
      <c r="F474" s="198" t="s">
        <v>476</v>
      </c>
      <c r="G474" s="284" t="s">
        <v>706</v>
      </c>
      <c r="H474" s="284" t="s">
        <v>707</v>
      </c>
      <c r="I474" s="260" t="s">
        <v>456</v>
      </c>
      <c r="J474" s="197">
        <v>17077</v>
      </c>
      <c r="K474" s="197">
        <v>10880</v>
      </c>
      <c r="L474" s="99">
        <f t="shared" si="6"/>
        <v>6197</v>
      </c>
      <c r="M474" s="92"/>
    </row>
    <row r="475" spans="2:13" s="91" customFormat="1" ht="24.95" customHeight="1" x14ac:dyDescent="0.25">
      <c r="B475" s="259" t="s">
        <v>558</v>
      </c>
      <c r="C475" s="196">
        <v>44376</v>
      </c>
      <c r="D475" s="260">
        <v>0.58333333333333337</v>
      </c>
      <c r="E475" s="260">
        <v>0.59375</v>
      </c>
      <c r="F475" s="198" t="s">
        <v>450</v>
      </c>
      <c r="G475" s="284" t="s">
        <v>706</v>
      </c>
      <c r="H475" s="284" t="s">
        <v>707</v>
      </c>
      <c r="I475" s="260" t="s">
        <v>465</v>
      </c>
      <c r="J475" s="197">
        <v>18135</v>
      </c>
      <c r="K475" s="197">
        <v>10700</v>
      </c>
      <c r="L475" s="99">
        <f t="shared" si="6"/>
        <v>7435</v>
      </c>
      <c r="M475" s="92"/>
    </row>
    <row r="476" spans="2:13" s="91" customFormat="1" ht="24.95" customHeight="1" x14ac:dyDescent="0.25">
      <c r="B476" s="259" t="s">
        <v>559</v>
      </c>
      <c r="C476" s="196">
        <v>44376</v>
      </c>
      <c r="D476" s="260">
        <v>0.63888888888888895</v>
      </c>
      <c r="E476" s="260">
        <v>0.65138888888888891</v>
      </c>
      <c r="F476" s="198" t="s">
        <v>476</v>
      </c>
      <c r="G476" s="284" t="s">
        <v>706</v>
      </c>
      <c r="H476" s="284" t="s">
        <v>707</v>
      </c>
      <c r="I476" s="260" t="s">
        <v>456</v>
      </c>
      <c r="J476" s="197">
        <v>17077</v>
      </c>
      <c r="K476" s="197">
        <v>10880</v>
      </c>
      <c r="L476" s="99">
        <f t="shared" si="6"/>
        <v>6197</v>
      </c>
      <c r="M476" s="92"/>
    </row>
    <row r="477" spans="2:13" s="91" customFormat="1" ht="24.95" customHeight="1" x14ac:dyDescent="0.25">
      <c r="B477" s="259" t="s">
        <v>560</v>
      </c>
      <c r="C477" s="196">
        <v>44376</v>
      </c>
      <c r="D477" s="260">
        <v>0.69791666666666663</v>
      </c>
      <c r="E477" s="260">
        <v>0.70833333333333337</v>
      </c>
      <c r="F477" s="198" t="s">
        <v>444</v>
      </c>
      <c r="G477" s="284" t="s">
        <v>706</v>
      </c>
      <c r="H477" s="284" t="s">
        <v>707</v>
      </c>
      <c r="I477" s="260" t="s">
        <v>474</v>
      </c>
      <c r="J477" s="197">
        <v>17550</v>
      </c>
      <c r="K477" s="197">
        <v>10640</v>
      </c>
      <c r="L477" s="99">
        <f t="shared" si="6"/>
        <v>6910</v>
      </c>
      <c r="M477" s="92"/>
    </row>
    <row r="478" spans="2:13" s="91" customFormat="1" ht="24.95" customHeight="1" x14ac:dyDescent="0.25">
      <c r="B478" s="259" t="s">
        <v>561</v>
      </c>
      <c r="C478" s="196">
        <v>44377</v>
      </c>
      <c r="D478" s="260">
        <v>0.45347222222222222</v>
      </c>
      <c r="E478" s="260">
        <v>0.4604166666666667</v>
      </c>
      <c r="F478" s="198" t="s">
        <v>453</v>
      </c>
      <c r="G478" s="284" t="s">
        <v>706</v>
      </c>
      <c r="H478" s="284" t="s">
        <v>707</v>
      </c>
      <c r="I478" s="260" t="s">
        <v>473</v>
      </c>
      <c r="J478" s="197">
        <v>17020</v>
      </c>
      <c r="K478" s="197">
        <v>10673</v>
      </c>
      <c r="L478" s="99">
        <f t="shared" si="6"/>
        <v>6347</v>
      </c>
      <c r="M478" s="92"/>
    </row>
    <row r="479" spans="2:13" s="91" customFormat="1" ht="24.95" customHeight="1" x14ac:dyDescent="0.25">
      <c r="B479" s="259" t="s">
        <v>562</v>
      </c>
      <c r="C479" s="196">
        <v>44377</v>
      </c>
      <c r="D479" s="260">
        <v>0.47638888888888892</v>
      </c>
      <c r="E479" s="260">
        <v>0.48402777777777778</v>
      </c>
      <c r="F479" s="198" t="s">
        <v>447</v>
      </c>
      <c r="G479" s="284" t="s">
        <v>706</v>
      </c>
      <c r="H479" s="284" t="s">
        <v>707</v>
      </c>
      <c r="I479" s="260" t="s">
        <v>463</v>
      </c>
      <c r="J479" s="197">
        <v>18600</v>
      </c>
      <c r="K479" s="197">
        <v>10961</v>
      </c>
      <c r="L479" s="99">
        <f t="shared" si="6"/>
        <v>7639</v>
      </c>
      <c r="M479" s="92"/>
    </row>
    <row r="480" spans="2:13" s="91" customFormat="1" ht="24.95" customHeight="1" x14ac:dyDescent="0.25">
      <c r="B480" s="259" t="s">
        <v>563</v>
      </c>
      <c r="C480" s="196">
        <v>44377</v>
      </c>
      <c r="D480" s="260">
        <v>0.50694444444444442</v>
      </c>
      <c r="E480" s="260">
        <v>0.51597222222222217</v>
      </c>
      <c r="F480" s="198" t="s">
        <v>476</v>
      </c>
      <c r="G480" s="284" t="s">
        <v>706</v>
      </c>
      <c r="H480" s="284" t="s">
        <v>707</v>
      </c>
      <c r="I480" s="260" t="s">
        <v>456</v>
      </c>
      <c r="J480" s="197">
        <v>17077</v>
      </c>
      <c r="K480" s="197">
        <v>10880</v>
      </c>
      <c r="L480" s="99">
        <f t="shared" si="6"/>
        <v>6197</v>
      </c>
      <c r="M480" s="92"/>
    </row>
    <row r="481" spans="2:13" s="91" customFormat="1" ht="24.95" customHeight="1" x14ac:dyDescent="0.25">
      <c r="B481" s="259" t="s">
        <v>564</v>
      </c>
      <c r="C481" s="196">
        <v>44377</v>
      </c>
      <c r="D481" s="260">
        <v>0.52777777777777779</v>
      </c>
      <c r="E481" s="260">
        <v>0.53819444444444442</v>
      </c>
      <c r="F481" s="198" t="s">
        <v>444</v>
      </c>
      <c r="G481" s="284" t="s">
        <v>706</v>
      </c>
      <c r="H481" s="284" t="s">
        <v>707</v>
      </c>
      <c r="I481" s="260" t="s">
        <v>460</v>
      </c>
      <c r="J481" s="197">
        <v>17550</v>
      </c>
      <c r="K481" s="197">
        <v>10640</v>
      </c>
      <c r="L481" s="99">
        <f t="shared" si="6"/>
        <v>6910</v>
      </c>
      <c r="M481" s="92"/>
    </row>
    <row r="482" spans="2:13" s="91" customFormat="1" ht="24.95" customHeight="1" x14ac:dyDescent="0.25">
      <c r="B482" s="259" t="s">
        <v>565</v>
      </c>
      <c r="C482" s="196">
        <v>44377</v>
      </c>
      <c r="D482" s="260">
        <v>0.53472222222222221</v>
      </c>
      <c r="E482" s="260">
        <v>0.54166666666666663</v>
      </c>
      <c r="F482" s="198" t="s">
        <v>450</v>
      </c>
      <c r="G482" s="284" t="s">
        <v>706</v>
      </c>
      <c r="H482" s="284" t="s">
        <v>707</v>
      </c>
      <c r="I482" s="260" t="s">
        <v>475</v>
      </c>
      <c r="J482" s="197">
        <v>18135</v>
      </c>
      <c r="K482" s="197">
        <v>10700</v>
      </c>
      <c r="L482" s="99">
        <f t="shared" si="6"/>
        <v>7435</v>
      </c>
      <c r="M482" s="92"/>
    </row>
    <row r="483" spans="2:13" s="91" customFormat="1" ht="24.95" customHeight="1" x14ac:dyDescent="0.25">
      <c r="B483" s="259" t="s">
        <v>566</v>
      </c>
      <c r="C483" s="196">
        <v>44377</v>
      </c>
      <c r="D483" s="260">
        <v>0.65972222222222221</v>
      </c>
      <c r="E483" s="260">
        <v>0.66666666666666663</v>
      </c>
      <c r="F483" s="198" t="s">
        <v>444</v>
      </c>
      <c r="G483" s="284" t="s">
        <v>706</v>
      </c>
      <c r="H483" s="284" t="s">
        <v>707</v>
      </c>
      <c r="I483" s="260" t="s">
        <v>460</v>
      </c>
      <c r="J483" s="197">
        <v>17550</v>
      </c>
      <c r="K483" s="197">
        <v>10640</v>
      </c>
      <c r="L483" s="99">
        <f t="shared" si="6"/>
        <v>6910</v>
      </c>
      <c r="M483" s="92"/>
    </row>
    <row r="484" spans="2:13" s="91" customFormat="1" ht="24.95" customHeight="1" x14ac:dyDescent="0.25">
      <c r="B484" s="259" t="s">
        <v>567</v>
      </c>
      <c r="C484" s="196">
        <v>44377</v>
      </c>
      <c r="D484" s="260">
        <v>0.66666666666666663</v>
      </c>
      <c r="E484" s="260">
        <v>0.67708333333333337</v>
      </c>
      <c r="F484" s="198" t="s">
        <v>453</v>
      </c>
      <c r="G484" s="284" t="s">
        <v>706</v>
      </c>
      <c r="H484" s="284" t="s">
        <v>707</v>
      </c>
      <c r="I484" s="260" t="s">
        <v>473</v>
      </c>
      <c r="J484" s="197">
        <v>17020</v>
      </c>
      <c r="K484" s="197">
        <v>10673</v>
      </c>
      <c r="L484" s="99">
        <f t="shared" si="6"/>
        <v>6347</v>
      </c>
      <c r="M484" s="92"/>
    </row>
    <row r="485" spans="2:13" s="91" customFormat="1" ht="24.95" customHeight="1" x14ac:dyDescent="0.25">
      <c r="B485" s="259" t="s">
        <v>568</v>
      </c>
      <c r="C485" s="196">
        <v>44377</v>
      </c>
      <c r="D485" s="260">
        <v>0.70138888888888884</v>
      </c>
      <c r="E485" s="260">
        <v>0.70833333333333337</v>
      </c>
      <c r="F485" s="198" t="s">
        <v>447</v>
      </c>
      <c r="G485" s="284" t="s">
        <v>706</v>
      </c>
      <c r="H485" s="284" t="s">
        <v>707</v>
      </c>
      <c r="I485" s="260" t="s">
        <v>463</v>
      </c>
      <c r="J485" s="197">
        <v>18600</v>
      </c>
      <c r="K485" s="197">
        <v>10961</v>
      </c>
      <c r="L485" s="99">
        <f t="shared" si="6"/>
        <v>7639</v>
      </c>
      <c r="M485" s="92"/>
    </row>
    <row r="486" spans="2:13" s="91" customFormat="1" ht="24.95" customHeight="1" x14ac:dyDescent="0.25">
      <c r="B486" s="259" t="s">
        <v>569</v>
      </c>
      <c r="C486" s="196">
        <v>44377</v>
      </c>
      <c r="D486" s="260">
        <v>0.70138888888888884</v>
      </c>
      <c r="E486" s="260">
        <v>0.71180555555555547</v>
      </c>
      <c r="F486" s="198" t="s">
        <v>450</v>
      </c>
      <c r="G486" s="284" t="s">
        <v>706</v>
      </c>
      <c r="H486" s="284" t="s">
        <v>707</v>
      </c>
      <c r="I486" s="260" t="s">
        <v>475</v>
      </c>
      <c r="J486" s="197">
        <v>18135</v>
      </c>
      <c r="K486" s="197">
        <v>10700</v>
      </c>
      <c r="L486" s="99">
        <f t="shared" si="6"/>
        <v>7435</v>
      </c>
      <c r="M486" s="92"/>
    </row>
    <row r="487" spans="2:13" s="91" customFormat="1" ht="24.95" customHeight="1" x14ac:dyDescent="0.25">
      <c r="B487" s="259" t="s">
        <v>570</v>
      </c>
      <c r="C487" s="196">
        <v>44377</v>
      </c>
      <c r="D487" s="260">
        <v>0.95833333333333337</v>
      </c>
      <c r="E487" s="260">
        <v>0.96736111111111101</v>
      </c>
      <c r="F487" s="198" t="s">
        <v>444</v>
      </c>
      <c r="G487" s="284" t="s">
        <v>706</v>
      </c>
      <c r="H487" s="284" t="s">
        <v>707</v>
      </c>
      <c r="I487" s="260" t="s">
        <v>445</v>
      </c>
      <c r="J487" s="197">
        <v>17550</v>
      </c>
      <c r="K487" s="197">
        <v>10640</v>
      </c>
      <c r="L487" s="99">
        <f t="shared" si="6"/>
        <v>6910</v>
      </c>
      <c r="M487" s="92"/>
    </row>
    <row r="488" spans="2:13" s="91" customFormat="1" ht="24.95" customHeight="1" thickBot="1" x14ac:dyDescent="0.3">
      <c r="B488" s="259" t="s">
        <v>571</v>
      </c>
      <c r="C488" s="196">
        <v>44377</v>
      </c>
      <c r="D488" s="260">
        <v>0.9868055555555556</v>
      </c>
      <c r="E488" s="260">
        <v>0.99513888888888891</v>
      </c>
      <c r="F488" s="198" t="s">
        <v>450</v>
      </c>
      <c r="G488" s="284" t="s">
        <v>706</v>
      </c>
      <c r="H488" s="284" t="s">
        <v>707</v>
      </c>
      <c r="I488" s="260" t="s">
        <v>451</v>
      </c>
      <c r="J488" s="197">
        <v>18135</v>
      </c>
      <c r="K488" s="197">
        <v>10700</v>
      </c>
      <c r="L488" s="99">
        <f t="shared" si="6"/>
        <v>7435</v>
      </c>
      <c r="M488" s="92"/>
    </row>
    <row r="489" spans="2:13" s="15" customFormat="1" ht="45" customHeight="1" thickBot="1" x14ac:dyDescent="0.3">
      <c r="B489" s="242"/>
      <c r="C489" s="242" t="s">
        <v>163</v>
      </c>
      <c r="D489" s="243"/>
      <c r="E489" s="243"/>
      <c r="F489" s="243"/>
      <c r="G489" s="243"/>
      <c r="H489" s="243"/>
      <c r="I489" s="243"/>
      <c r="J489" s="243"/>
      <c r="K489" s="243"/>
      <c r="L489" s="75">
        <f>ROUND(SUBTOTAL(9,L5:L488)/1000,2)</f>
        <v>2886.51</v>
      </c>
    </row>
    <row r="490" spans="2:13" ht="45" customHeight="1" x14ac:dyDescent="0.25">
      <c r="B490" s="83" t="s">
        <v>186</v>
      </c>
      <c r="C490" s="91"/>
      <c r="D490" s="91"/>
      <c r="E490" s="91"/>
      <c r="F490" s="91"/>
      <c r="G490" s="91"/>
      <c r="H490" s="91"/>
      <c r="I490" s="91"/>
      <c r="J490" s="91"/>
      <c r="K490" s="91"/>
      <c r="L490" s="91"/>
    </row>
    <row r="491" spans="2:13" ht="45" customHeight="1" x14ac:dyDescent="0.25"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</row>
    <row r="492" spans="2:13" ht="67.5" customHeight="1" x14ac:dyDescent="0.25">
      <c r="B492" s="91"/>
      <c r="C492" s="91"/>
      <c r="D492" s="91"/>
      <c r="E492" s="91"/>
      <c r="F492" s="241" t="s">
        <v>27</v>
      </c>
      <c r="G492" s="84" t="s">
        <v>187</v>
      </c>
      <c r="H492" s="91"/>
      <c r="I492" s="91"/>
      <c r="J492" s="91"/>
      <c r="K492" s="91"/>
      <c r="L492" s="91"/>
    </row>
    <row r="493" spans="2:13" ht="45" customHeight="1" x14ac:dyDescent="0.25">
      <c r="B493" s="91"/>
      <c r="C493" s="91"/>
      <c r="D493" s="91"/>
      <c r="E493" s="91"/>
      <c r="F493" s="97" t="s">
        <v>188</v>
      </c>
      <c r="G493" s="65">
        <f>SUMIFS($L$5:$L$488,$H$5:$H$488,"Via ambiental",$G$5:$G$488,"Domiciliar")/1000</f>
        <v>2232.473</v>
      </c>
      <c r="H493" s="91"/>
      <c r="I493" s="91"/>
      <c r="J493" s="91"/>
      <c r="K493" s="91"/>
      <c r="L493" s="91"/>
    </row>
    <row r="494" spans="2:13" ht="45" customHeight="1" x14ac:dyDescent="0.25">
      <c r="B494" s="91"/>
      <c r="C494" s="91"/>
      <c r="D494" s="91"/>
      <c r="E494" s="91"/>
      <c r="F494" s="97" t="s">
        <v>189</v>
      </c>
      <c r="G494" s="65">
        <f>SUMIFS($L$5:$L$488,$H$5:$H$488,"Via ambiental",$G$5:$G$488,"Volumoso")/1000</f>
        <v>28.77</v>
      </c>
      <c r="H494" s="91"/>
      <c r="I494" s="91"/>
      <c r="J494" s="91"/>
      <c r="K494" s="91"/>
      <c r="L494" s="91"/>
    </row>
    <row r="495" spans="2:13" ht="45" customHeight="1" x14ac:dyDescent="0.25">
      <c r="B495" s="91"/>
      <c r="C495" s="91"/>
      <c r="D495" s="91"/>
      <c r="E495" s="91"/>
      <c r="F495" s="97" t="s">
        <v>190</v>
      </c>
      <c r="G495" s="65">
        <f>SUMIFS($L$5:$L$488,$H$5:$H$488,"Prefeitura")/1000</f>
        <v>17.975000000000001</v>
      </c>
      <c r="H495" s="85">
        <f>G493/SUM($G$493:$G$496)</f>
        <v>0.77341733341878838</v>
      </c>
      <c r="I495" s="91"/>
      <c r="J495" s="91"/>
      <c r="K495" s="91"/>
      <c r="L495" s="91"/>
    </row>
    <row r="496" spans="2:13" ht="45" customHeight="1" x14ac:dyDescent="0.25">
      <c r="B496" s="91"/>
      <c r="C496" s="91"/>
      <c r="D496" s="91"/>
      <c r="E496" s="91"/>
      <c r="F496" s="97" t="s">
        <v>191</v>
      </c>
      <c r="G496" s="65">
        <f>SUMIFS($L$5:$L$488,$H$5:$H$488,"Particular")/1000</f>
        <v>607.28700000000003</v>
      </c>
      <c r="H496" s="85" t="s">
        <v>202</v>
      </c>
      <c r="I496" s="91"/>
      <c r="J496" s="91"/>
      <c r="K496" s="91"/>
      <c r="L496" s="91"/>
    </row>
    <row r="497" spans="2:12" ht="45" customHeight="1" x14ac:dyDescent="0.25">
      <c r="B497" s="91"/>
      <c r="C497" s="91"/>
      <c r="D497" s="91"/>
      <c r="E497" s="91"/>
      <c r="F497" s="91"/>
      <c r="G497" s="91"/>
      <c r="H497" s="85">
        <f>G495/SUM($G$493:$G$496)</f>
        <v>6.2272540667693286E-3</v>
      </c>
      <c r="I497" s="91"/>
      <c r="J497" s="91"/>
      <c r="K497" s="91"/>
      <c r="L497" s="91"/>
    </row>
    <row r="498" spans="2:12" ht="45" customHeight="1" x14ac:dyDescent="0.25"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</row>
    <row r="499" spans="2:12" ht="45" customHeight="1" x14ac:dyDescent="0.25"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</row>
    <row r="500" spans="2:12" ht="45" customHeight="1" x14ac:dyDescent="0.25"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</row>
    <row r="501" spans="2:12" ht="45" customHeight="1" x14ac:dyDescent="0.25"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</row>
    <row r="502" spans="2:12" ht="45" customHeight="1" x14ac:dyDescent="0.25"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</row>
    <row r="503" spans="2:12" ht="45" customHeight="1" x14ac:dyDescent="0.25"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</row>
    <row r="504" spans="2:12" ht="45" customHeight="1" x14ac:dyDescent="0.25"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</row>
    <row r="505" spans="2:12" ht="45" customHeight="1" x14ac:dyDescent="0.25"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</row>
    <row r="506" spans="2:12" ht="45" customHeight="1" x14ac:dyDescent="0.25"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</row>
    <row r="507" spans="2:12" ht="45" customHeight="1" x14ac:dyDescent="0.25"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</row>
    <row r="508" spans="2:12" ht="45" customHeight="1" x14ac:dyDescent="0.25"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</row>
    <row r="509" spans="2:12" ht="45" customHeight="1" x14ac:dyDescent="0.25"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</row>
    <row r="510" spans="2:12" ht="45" customHeight="1" x14ac:dyDescent="0.25"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</row>
    <row r="511" spans="2:12" ht="45" customHeight="1" x14ac:dyDescent="0.25"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</row>
    <row r="512" spans="2:12" ht="45" customHeight="1" x14ac:dyDescent="0.25"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</row>
    <row r="513" spans="2:12" ht="45" customHeight="1" x14ac:dyDescent="0.25"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</row>
    <row r="514" spans="2:12" ht="45" customHeight="1" x14ac:dyDescent="0.25"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</row>
    <row r="515" spans="2:12" ht="45" customHeight="1" x14ac:dyDescent="0.25"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</row>
    <row r="516" spans="2:12" ht="45" customHeight="1" x14ac:dyDescent="0.25"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</row>
    <row r="517" spans="2:12" ht="45" customHeight="1" x14ac:dyDescent="0.25"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</row>
    <row r="518" spans="2:12" ht="45" customHeight="1" x14ac:dyDescent="0.25"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</row>
    <row r="519" spans="2:12" ht="45" customHeight="1" x14ac:dyDescent="0.25"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</row>
    <row r="520" spans="2:12" ht="45" customHeight="1" x14ac:dyDescent="0.25"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</row>
    <row r="521" spans="2:12" ht="45" customHeight="1" x14ac:dyDescent="0.25"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</row>
    <row r="522" spans="2:12" ht="45" customHeight="1" x14ac:dyDescent="0.25">
      <c r="B522" s="91"/>
      <c r="C522" s="91"/>
      <c r="D522" s="91"/>
      <c r="E522" s="91"/>
      <c r="F522" s="91"/>
      <c r="G522" s="91"/>
      <c r="H522" s="91"/>
      <c r="I522" s="91"/>
      <c r="J522" s="91"/>
      <c r="K522" s="91"/>
    </row>
    <row r="523" spans="2:12" ht="45" customHeight="1" x14ac:dyDescent="0.25"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</row>
    <row r="524" spans="2:12" ht="45" customHeight="1" x14ac:dyDescent="0.25"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</row>
    <row r="525" spans="2:12" ht="45" customHeight="1" x14ac:dyDescent="0.25"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</row>
    <row r="526" spans="2:12" ht="45" customHeight="1" x14ac:dyDescent="0.25"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</row>
    <row r="527" spans="2:12" ht="45" customHeight="1" x14ac:dyDescent="0.25"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</row>
    <row r="528" spans="2:12" ht="45" customHeight="1" x14ac:dyDescent="0.25"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</row>
    <row r="529" spans="2:11" ht="45" customHeight="1" x14ac:dyDescent="0.25">
      <c r="B529" s="91"/>
      <c r="C529" s="91"/>
      <c r="D529" s="91"/>
      <c r="E529" s="91"/>
      <c r="F529" s="91"/>
      <c r="G529" s="91"/>
      <c r="H529" s="91"/>
      <c r="I529" s="91"/>
      <c r="J529" s="91"/>
      <c r="K529" s="91"/>
    </row>
    <row r="530" spans="2:11" ht="45" customHeight="1" x14ac:dyDescent="0.25">
      <c r="B530" s="91"/>
      <c r="C530" s="91"/>
      <c r="D530" s="91"/>
      <c r="E530" s="91"/>
      <c r="F530" s="91"/>
      <c r="G530" s="91"/>
      <c r="H530" s="91"/>
      <c r="I530" s="91"/>
      <c r="J530" s="91"/>
      <c r="K530" s="91"/>
    </row>
    <row r="531" spans="2:11" ht="45" customHeight="1" x14ac:dyDescent="0.25">
      <c r="B531" s="91"/>
      <c r="C531" s="91"/>
      <c r="D531" s="91"/>
      <c r="E531" s="91"/>
      <c r="F531" s="91"/>
      <c r="G531" s="91"/>
      <c r="H531" s="91"/>
      <c r="I531" s="91"/>
      <c r="J531" s="91"/>
      <c r="K531" s="91"/>
    </row>
    <row r="532" spans="2:11" ht="45" customHeight="1" x14ac:dyDescent="0.25">
      <c r="B532" s="91"/>
      <c r="C532" s="91"/>
      <c r="D532" s="91"/>
      <c r="E532" s="91"/>
      <c r="F532" s="91"/>
      <c r="G532" s="91"/>
      <c r="H532" s="91"/>
      <c r="I532" s="91"/>
      <c r="J532" s="91"/>
      <c r="K532" s="91"/>
    </row>
    <row r="533" spans="2:11" ht="45" customHeight="1" x14ac:dyDescent="0.25">
      <c r="B533" s="91"/>
      <c r="C533" s="91"/>
      <c r="D533" s="91"/>
      <c r="E533" s="91"/>
      <c r="F533" s="91"/>
      <c r="G533" s="91"/>
      <c r="H533" s="91"/>
      <c r="I533" s="91"/>
      <c r="J533" s="91"/>
      <c r="K533" s="91"/>
    </row>
    <row r="534" spans="2:11" ht="45" customHeight="1" x14ac:dyDescent="0.25">
      <c r="B534" s="91"/>
      <c r="C534" s="91"/>
      <c r="D534" s="91"/>
      <c r="E534" s="91"/>
      <c r="F534" s="91"/>
      <c r="G534" s="91"/>
      <c r="H534" s="91"/>
      <c r="I534" s="91"/>
      <c r="J534" s="91"/>
      <c r="K534" s="91"/>
    </row>
    <row r="535" spans="2:11" ht="45" customHeight="1" x14ac:dyDescent="0.25">
      <c r="B535" s="91"/>
      <c r="C535" s="91"/>
      <c r="D535" s="91"/>
      <c r="E535" s="91"/>
      <c r="F535" s="91"/>
      <c r="G535" s="91"/>
      <c r="H535" s="91"/>
      <c r="I535" s="91"/>
      <c r="J535" s="91"/>
      <c r="K535" s="91"/>
    </row>
    <row r="536" spans="2:11" ht="45" customHeight="1" x14ac:dyDescent="0.25">
      <c r="B536" s="91"/>
      <c r="C536" s="91"/>
      <c r="D536" s="91"/>
      <c r="E536" s="91"/>
      <c r="F536" s="91"/>
      <c r="G536" s="91"/>
      <c r="H536" s="91"/>
      <c r="I536" s="91"/>
      <c r="J536" s="91"/>
      <c r="K536" s="91"/>
    </row>
    <row r="537" spans="2:11" ht="45" customHeight="1" x14ac:dyDescent="0.25">
      <c r="B537" s="91"/>
      <c r="C537" s="91"/>
      <c r="D537" s="91"/>
      <c r="E537" s="91"/>
      <c r="F537" s="91"/>
      <c r="G537" s="91"/>
      <c r="H537" s="91"/>
      <c r="I537" s="91"/>
      <c r="J537" s="91"/>
      <c r="K537" s="91"/>
    </row>
    <row r="538" spans="2:11" ht="45" customHeight="1" x14ac:dyDescent="0.25">
      <c r="B538" s="91"/>
      <c r="C538" s="91"/>
      <c r="D538" s="91"/>
      <c r="E538" s="91"/>
      <c r="F538" s="91"/>
      <c r="G538" s="91"/>
      <c r="H538" s="91"/>
      <c r="I538" s="91"/>
      <c r="J538" s="91"/>
      <c r="K538" s="91"/>
    </row>
    <row r="539" spans="2:11" ht="45" customHeight="1" x14ac:dyDescent="0.25">
      <c r="B539" s="91"/>
      <c r="C539" s="91"/>
      <c r="D539" s="91"/>
      <c r="E539" s="91"/>
      <c r="F539" s="91"/>
      <c r="G539" s="91"/>
      <c r="H539" s="91"/>
      <c r="I539" s="91"/>
      <c r="J539" s="91"/>
      <c r="K539" s="91"/>
    </row>
    <row r="540" spans="2:11" ht="45" customHeight="1" x14ac:dyDescent="0.25">
      <c r="B540" s="91"/>
      <c r="C540" s="91"/>
      <c r="D540" s="91"/>
      <c r="E540" s="91"/>
      <c r="F540" s="91"/>
      <c r="G540" s="91"/>
      <c r="H540" s="91"/>
      <c r="I540" s="91"/>
      <c r="J540" s="91"/>
      <c r="K540" s="91"/>
    </row>
    <row r="541" spans="2:11" ht="45" customHeight="1" x14ac:dyDescent="0.25">
      <c r="B541" s="91"/>
      <c r="C541" s="91"/>
      <c r="D541" s="91"/>
      <c r="E541" s="91"/>
      <c r="F541" s="91"/>
      <c r="G541" s="91"/>
      <c r="H541" s="91"/>
      <c r="I541" s="91"/>
      <c r="J541" s="91"/>
      <c r="K541" s="91"/>
    </row>
    <row r="542" spans="2:11" ht="45" customHeight="1" x14ac:dyDescent="0.25">
      <c r="B542" s="91"/>
      <c r="C542" s="91"/>
      <c r="D542" s="91"/>
      <c r="E542" s="91"/>
      <c r="F542" s="91"/>
      <c r="G542" s="91"/>
      <c r="H542" s="91"/>
      <c r="I542" s="91"/>
      <c r="J542" s="91"/>
      <c r="K542" s="91"/>
    </row>
    <row r="543" spans="2:11" ht="45" customHeight="1" x14ac:dyDescent="0.25">
      <c r="B543" s="91"/>
      <c r="C543" s="91"/>
      <c r="D543" s="91"/>
      <c r="E543" s="91"/>
      <c r="F543" s="91"/>
      <c r="G543" s="91"/>
      <c r="H543" s="91"/>
      <c r="I543" s="91"/>
      <c r="J543" s="91"/>
      <c r="K543" s="91"/>
    </row>
    <row r="544" spans="2:11" ht="45" customHeight="1" x14ac:dyDescent="0.25">
      <c r="B544" s="91"/>
      <c r="C544" s="91"/>
      <c r="D544" s="91"/>
      <c r="E544" s="91"/>
      <c r="F544" s="91"/>
      <c r="G544" s="91"/>
      <c r="H544" s="91"/>
      <c r="I544" s="91"/>
      <c r="J544" s="91"/>
      <c r="K544" s="91"/>
    </row>
    <row r="545" spans="2:11" ht="45" customHeight="1" x14ac:dyDescent="0.25">
      <c r="B545" s="91"/>
      <c r="C545" s="91"/>
      <c r="D545" s="91"/>
      <c r="E545" s="91"/>
      <c r="F545" s="91"/>
      <c r="G545" s="91"/>
      <c r="H545" s="91"/>
      <c r="I545" s="91"/>
      <c r="J545" s="91"/>
      <c r="K545" s="91"/>
    </row>
    <row r="546" spans="2:11" ht="45" customHeight="1" x14ac:dyDescent="0.25">
      <c r="B546" s="91"/>
      <c r="C546" s="91"/>
      <c r="D546" s="91"/>
      <c r="E546" s="91"/>
      <c r="F546" s="91"/>
      <c r="G546" s="91"/>
      <c r="H546" s="91"/>
      <c r="I546" s="91"/>
      <c r="J546" s="91"/>
      <c r="K546" s="91"/>
    </row>
    <row r="547" spans="2:11" ht="45" customHeight="1" x14ac:dyDescent="0.25">
      <c r="B547" s="91"/>
      <c r="C547" s="91"/>
      <c r="D547" s="91"/>
      <c r="E547" s="91"/>
      <c r="F547" s="91"/>
      <c r="G547" s="91"/>
      <c r="H547" s="91"/>
      <c r="I547" s="91"/>
      <c r="J547" s="91"/>
      <c r="K547" s="91"/>
    </row>
    <row r="548" spans="2:11" ht="45" customHeight="1" x14ac:dyDescent="0.25">
      <c r="B548" s="91"/>
      <c r="C548" s="91"/>
      <c r="D548" s="91"/>
      <c r="E548" s="91"/>
      <c r="F548" s="91"/>
      <c r="G548" s="91"/>
      <c r="H548" s="91"/>
      <c r="I548" s="91"/>
      <c r="J548" s="91"/>
      <c r="K548" s="91"/>
    </row>
    <row r="549" spans="2:11" ht="45" customHeight="1" x14ac:dyDescent="0.25">
      <c r="B549" s="91"/>
      <c r="C549" s="91"/>
      <c r="D549" s="91"/>
      <c r="E549" s="91"/>
      <c r="F549" s="91"/>
      <c r="G549" s="91"/>
      <c r="H549" s="91"/>
      <c r="I549" s="91"/>
      <c r="J549" s="91"/>
      <c r="K549" s="91"/>
    </row>
    <row r="550" spans="2:11" ht="45" customHeight="1" x14ac:dyDescent="0.25">
      <c r="B550" s="91"/>
      <c r="C550" s="91"/>
      <c r="D550" s="91"/>
      <c r="E550" s="91"/>
      <c r="F550" s="91"/>
      <c r="G550" s="91"/>
      <c r="H550" s="91"/>
      <c r="I550" s="91"/>
      <c r="J550" s="91"/>
      <c r="K550" s="91"/>
    </row>
    <row r="551" spans="2:11" ht="45" customHeight="1" x14ac:dyDescent="0.25">
      <c r="B551" s="91"/>
      <c r="C551" s="91"/>
      <c r="D551" s="91"/>
      <c r="E551" s="91"/>
      <c r="F551" s="91"/>
      <c r="G551" s="91"/>
      <c r="H551" s="91"/>
      <c r="I551" s="91"/>
      <c r="J551" s="91"/>
      <c r="K551" s="91"/>
    </row>
    <row r="552" spans="2:11" ht="45" customHeight="1" x14ac:dyDescent="0.25">
      <c r="B552" s="91"/>
      <c r="C552" s="91"/>
      <c r="D552" s="91"/>
      <c r="E552" s="91"/>
      <c r="F552" s="91"/>
      <c r="G552" s="91"/>
      <c r="H552" s="91"/>
      <c r="I552" s="91"/>
      <c r="J552" s="91"/>
      <c r="K552" s="91"/>
    </row>
    <row r="553" spans="2:11" ht="45" customHeight="1" x14ac:dyDescent="0.25">
      <c r="B553" s="91"/>
      <c r="C553" s="91"/>
      <c r="D553" s="91"/>
      <c r="E553" s="91"/>
      <c r="F553" s="91"/>
      <c r="G553" s="91"/>
      <c r="H553" s="91"/>
      <c r="I553" s="91"/>
      <c r="J553" s="91"/>
      <c r="K553" s="91"/>
    </row>
    <row r="554" spans="2:11" ht="45" customHeight="1" x14ac:dyDescent="0.25">
      <c r="B554" s="91"/>
      <c r="C554" s="91"/>
      <c r="D554" s="91"/>
      <c r="E554" s="91"/>
      <c r="F554" s="91"/>
      <c r="G554" s="91"/>
      <c r="H554" s="91"/>
      <c r="I554" s="91"/>
      <c r="J554" s="91"/>
      <c r="K554" s="91"/>
    </row>
    <row r="555" spans="2:11" ht="45" customHeight="1" x14ac:dyDescent="0.25">
      <c r="B555" s="91"/>
      <c r="C555" s="91"/>
      <c r="D555" s="91"/>
      <c r="E555" s="91"/>
      <c r="F555" s="91"/>
      <c r="G555" s="91"/>
      <c r="H555" s="91"/>
      <c r="I555" s="91"/>
      <c r="J555" s="91"/>
      <c r="K555" s="91"/>
    </row>
    <row r="556" spans="2:11" ht="45" customHeight="1" x14ac:dyDescent="0.25">
      <c r="B556" s="91"/>
      <c r="C556" s="91"/>
      <c r="D556" s="91"/>
      <c r="E556" s="91"/>
      <c r="F556" s="91"/>
      <c r="G556" s="91"/>
      <c r="H556" s="91"/>
      <c r="I556" s="91"/>
      <c r="J556" s="91"/>
      <c r="K556" s="91"/>
    </row>
    <row r="557" spans="2:11" ht="45" customHeight="1" x14ac:dyDescent="0.25">
      <c r="B557" s="91"/>
      <c r="C557" s="91"/>
      <c r="D557" s="91"/>
      <c r="E557" s="91"/>
      <c r="F557" s="91"/>
      <c r="G557" s="91"/>
      <c r="H557" s="91"/>
      <c r="I557" s="91"/>
      <c r="J557" s="91"/>
      <c r="K557" s="91"/>
    </row>
    <row r="558" spans="2:11" ht="45" customHeight="1" x14ac:dyDescent="0.25">
      <c r="B558" s="91"/>
      <c r="C558" s="91"/>
      <c r="D558" s="91"/>
      <c r="E558" s="91"/>
      <c r="F558" s="91"/>
      <c r="G558" s="91"/>
      <c r="H558" s="91"/>
      <c r="I558" s="91"/>
      <c r="J558" s="91"/>
      <c r="K558" s="91"/>
    </row>
    <row r="559" spans="2:11" ht="45" customHeight="1" x14ac:dyDescent="0.25">
      <c r="B559" s="91"/>
      <c r="C559" s="91"/>
      <c r="D559" s="91"/>
      <c r="E559" s="91"/>
      <c r="F559" s="91"/>
      <c r="G559" s="91"/>
      <c r="H559" s="91"/>
      <c r="I559" s="91"/>
      <c r="J559" s="91"/>
      <c r="K559" s="91"/>
    </row>
    <row r="560" spans="2:11" ht="45" customHeight="1" x14ac:dyDescent="0.25">
      <c r="B560" s="91"/>
      <c r="C560" s="91"/>
      <c r="D560" s="91"/>
      <c r="E560" s="91"/>
      <c r="F560" s="91"/>
      <c r="G560" s="91"/>
      <c r="H560" s="91"/>
      <c r="I560" s="91"/>
      <c r="J560" s="91"/>
      <c r="K560" s="91"/>
    </row>
    <row r="561" spans="2:11" ht="45" customHeight="1" x14ac:dyDescent="0.25">
      <c r="B561" s="91"/>
      <c r="C561" s="91"/>
      <c r="D561" s="91"/>
      <c r="E561" s="91"/>
      <c r="F561" s="91"/>
      <c r="G561" s="91"/>
      <c r="H561" s="91"/>
      <c r="I561" s="91"/>
      <c r="J561" s="91"/>
      <c r="K561" s="91"/>
    </row>
    <row r="562" spans="2:11" ht="45" customHeight="1" x14ac:dyDescent="0.25">
      <c r="B562" s="91"/>
      <c r="C562" s="91"/>
      <c r="D562" s="91"/>
      <c r="E562" s="91"/>
      <c r="F562" s="91"/>
      <c r="G562" s="91"/>
      <c r="H562" s="91"/>
      <c r="I562" s="91"/>
      <c r="J562" s="91"/>
      <c r="K562" s="91"/>
    </row>
    <row r="563" spans="2:11" ht="45" customHeight="1" x14ac:dyDescent="0.25">
      <c r="B563" s="91"/>
      <c r="C563" s="91"/>
      <c r="D563" s="91"/>
      <c r="E563" s="91"/>
      <c r="F563" s="91"/>
      <c r="G563" s="91"/>
      <c r="H563" s="91"/>
      <c r="I563" s="91"/>
      <c r="J563" s="91"/>
      <c r="K563" s="91"/>
    </row>
    <row r="564" spans="2:11" ht="45" customHeight="1" x14ac:dyDescent="0.25">
      <c r="B564" s="91"/>
      <c r="C564" s="91"/>
      <c r="D564" s="91"/>
      <c r="E564" s="91"/>
      <c r="F564" s="91"/>
      <c r="G564" s="91"/>
      <c r="H564" s="91"/>
      <c r="I564" s="91"/>
      <c r="J564" s="91"/>
      <c r="K564" s="91"/>
    </row>
    <row r="565" spans="2:11" ht="45" customHeight="1" x14ac:dyDescent="0.25">
      <c r="B565" s="91"/>
      <c r="C565" s="91"/>
      <c r="D565" s="91"/>
      <c r="E565" s="91"/>
      <c r="F565" s="91"/>
      <c r="G565" s="91"/>
      <c r="H565" s="91"/>
      <c r="I565" s="91"/>
      <c r="J565" s="91"/>
      <c r="K565" s="91"/>
    </row>
    <row r="566" spans="2:11" ht="45" customHeight="1" x14ac:dyDescent="0.25">
      <c r="B566" s="91"/>
      <c r="C566" s="91"/>
      <c r="D566" s="91"/>
      <c r="E566" s="91"/>
      <c r="F566" s="91"/>
      <c r="G566" s="91"/>
      <c r="H566" s="91"/>
      <c r="I566" s="91"/>
      <c r="J566" s="91"/>
      <c r="K566" s="91"/>
    </row>
    <row r="567" spans="2:11" ht="45" customHeight="1" x14ac:dyDescent="0.25">
      <c r="B567" s="91"/>
      <c r="C567" s="91"/>
      <c r="D567" s="91"/>
      <c r="E567" s="91"/>
      <c r="F567" s="91"/>
      <c r="G567" s="91"/>
      <c r="H567" s="91"/>
      <c r="I567" s="91"/>
      <c r="J567" s="91"/>
      <c r="K567" s="91"/>
    </row>
    <row r="568" spans="2:11" ht="45" customHeight="1" x14ac:dyDescent="0.25">
      <c r="B568" s="91"/>
      <c r="C568" s="91"/>
      <c r="D568" s="91"/>
      <c r="E568" s="91"/>
      <c r="F568" s="91"/>
      <c r="G568" s="91"/>
      <c r="H568" s="91"/>
      <c r="I568" s="91"/>
      <c r="J568" s="91"/>
      <c r="K568" s="91"/>
    </row>
    <row r="569" spans="2:11" ht="45" customHeight="1" x14ac:dyDescent="0.25">
      <c r="B569" s="91"/>
      <c r="C569" s="91"/>
      <c r="D569" s="91"/>
      <c r="E569" s="91"/>
      <c r="F569" s="91"/>
      <c r="G569" s="91"/>
      <c r="H569" s="91"/>
      <c r="I569" s="91"/>
      <c r="J569" s="91"/>
      <c r="K569" s="91"/>
    </row>
    <row r="570" spans="2:11" ht="45" customHeight="1" x14ac:dyDescent="0.25">
      <c r="B570" s="91"/>
      <c r="C570" s="91"/>
      <c r="D570" s="91"/>
      <c r="E570" s="91"/>
      <c r="F570" s="91"/>
      <c r="G570" s="91"/>
      <c r="H570" s="91"/>
      <c r="I570" s="91"/>
      <c r="J570" s="91"/>
      <c r="K570" s="91"/>
    </row>
    <row r="571" spans="2:11" ht="45" customHeight="1" x14ac:dyDescent="0.25">
      <c r="B571" s="91"/>
      <c r="C571" s="91"/>
      <c r="D571" s="91"/>
      <c r="E571" s="91"/>
      <c r="F571" s="91"/>
      <c r="G571" s="91"/>
      <c r="H571" s="91"/>
      <c r="I571" s="91"/>
      <c r="J571" s="91"/>
      <c r="K571" s="91"/>
    </row>
    <row r="572" spans="2:11" ht="45" customHeight="1" x14ac:dyDescent="0.25">
      <c r="B572" s="91"/>
      <c r="C572" s="91"/>
      <c r="D572" s="91"/>
      <c r="E572" s="91"/>
      <c r="F572" s="91"/>
      <c r="G572" s="91"/>
      <c r="H572" s="91"/>
      <c r="I572" s="91"/>
      <c r="J572" s="91"/>
      <c r="K572" s="91"/>
    </row>
    <row r="573" spans="2:11" ht="45" customHeight="1" x14ac:dyDescent="0.25">
      <c r="B573" s="91"/>
      <c r="C573" s="91"/>
      <c r="D573" s="91"/>
      <c r="E573" s="91"/>
      <c r="F573" s="91"/>
      <c r="G573" s="91"/>
      <c r="H573" s="91"/>
      <c r="I573" s="91"/>
      <c r="J573" s="91"/>
      <c r="K573" s="91"/>
    </row>
    <row r="574" spans="2:11" ht="45" customHeight="1" x14ac:dyDescent="0.25">
      <c r="B574" s="91"/>
      <c r="C574" s="91"/>
      <c r="D574" s="91"/>
      <c r="E574" s="91"/>
      <c r="F574" s="91"/>
      <c r="G574" s="91"/>
      <c r="H574" s="91"/>
      <c r="I574" s="91"/>
      <c r="J574" s="91"/>
      <c r="K574" s="91"/>
    </row>
    <row r="575" spans="2:11" ht="45" customHeight="1" x14ac:dyDescent="0.25">
      <c r="B575" s="91"/>
      <c r="C575" s="91"/>
      <c r="D575" s="91"/>
      <c r="E575" s="91"/>
      <c r="F575" s="91"/>
      <c r="G575" s="91"/>
      <c r="H575" s="91"/>
      <c r="I575" s="91"/>
      <c r="J575" s="91"/>
      <c r="K575" s="91"/>
    </row>
    <row r="576" spans="2:11" ht="45" customHeight="1" x14ac:dyDescent="0.25">
      <c r="B576" s="91"/>
      <c r="C576" s="91"/>
      <c r="D576" s="91"/>
      <c r="E576" s="91"/>
      <c r="F576" s="91"/>
      <c r="G576" s="91"/>
      <c r="H576" s="91"/>
      <c r="I576" s="91"/>
      <c r="J576" s="91"/>
      <c r="K576" s="91"/>
    </row>
    <row r="577" spans="2:11" ht="45" customHeight="1" x14ac:dyDescent="0.25">
      <c r="B577" s="91"/>
      <c r="C577" s="91"/>
      <c r="D577" s="91"/>
      <c r="E577" s="91"/>
      <c r="F577" s="91"/>
      <c r="G577" s="91"/>
      <c r="H577" s="91"/>
      <c r="I577" s="91"/>
      <c r="J577" s="91"/>
      <c r="K577" s="91"/>
    </row>
    <row r="578" spans="2:11" ht="45" customHeight="1" x14ac:dyDescent="0.25">
      <c r="B578" s="91"/>
      <c r="C578" s="91"/>
      <c r="D578" s="91"/>
      <c r="E578" s="91"/>
      <c r="F578" s="91"/>
      <c r="G578" s="91"/>
      <c r="H578" s="91"/>
      <c r="I578" s="91"/>
      <c r="J578" s="91"/>
      <c r="K578" s="91"/>
    </row>
    <row r="579" spans="2:11" ht="45" customHeight="1" x14ac:dyDescent="0.25">
      <c r="B579" s="91"/>
      <c r="C579" s="91"/>
      <c r="D579" s="91"/>
      <c r="E579" s="91"/>
      <c r="F579" s="91"/>
      <c r="G579" s="91"/>
      <c r="H579" s="91"/>
      <c r="I579" s="91"/>
      <c r="J579" s="91"/>
      <c r="K579" s="91"/>
    </row>
    <row r="580" spans="2:11" ht="45" customHeight="1" x14ac:dyDescent="0.25">
      <c r="B580" s="91"/>
      <c r="C580" s="91"/>
      <c r="D580" s="91"/>
      <c r="E580" s="91"/>
      <c r="F580" s="91"/>
      <c r="G580" s="91"/>
      <c r="H580" s="91"/>
      <c r="I580" s="91"/>
      <c r="J580" s="91"/>
      <c r="K580" s="91"/>
    </row>
    <row r="581" spans="2:11" ht="45" customHeight="1" x14ac:dyDescent="0.25">
      <c r="B581" s="91"/>
      <c r="C581" s="91"/>
      <c r="D581" s="91"/>
      <c r="E581" s="91"/>
      <c r="F581" s="91"/>
      <c r="G581" s="91"/>
      <c r="H581" s="91"/>
      <c r="I581" s="91"/>
      <c r="J581" s="91"/>
      <c r="K581" s="91"/>
    </row>
    <row r="582" spans="2:11" ht="45" customHeight="1" x14ac:dyDescent="0.25">
      <c r="B582" s="91"/>
      <c r="C582" s="91"/>
      <c r="D582" s="91"/>
      <c r="E582" s="91"/>
      <c r="F582" s="91"/>
      <c r="G582" s="91"/>
      <c r="H582" s="91"/>
      <c r="I582" s="91"/>
      <c r="J582" s="91"/>
      <c r="K582" s="91"/>
    </row>
    <row r="583" spans="2:11" ht="45" customHeight="1" x14ac:dyDescent="0.25">
      <c r="B583" s="91"/>
      <c r="C583" s="91"/>
      <c r="D583" s="91"/>
      <c r="E583" s="91"/>
      <c r="F583" s="91"/>
      <c r="G583" s="91"/>
      <c r="H583" s="91"/>
      <c r="I583" s="91"/>
      <c r="J583" s="91"/>
      <c r="K583" s="91"/>
    </row>
    <row r="584" spans="2:11" ht="45" customHeight="1" x14ac:dyDescent="0.25">
      <c r="B584" s="91"/>
      <c r="C584" s="91"/>
      <c r="D584" s="91"/>
      <c r="E584" s="91"/>
      <c r="F584" s="91"/>
      <c r="G584" s="91"/>
      <c r="H584" s="91"/>
      <c r="I584" s="91"/>
      <c r="J584" s="91"/>
      <c r="K584" s="91"/>
    </row>
    <row r="585" spans="2:11" ht="45" customHeight="1" x14ac:dyDescent="0.25">
      <c r="B585" s="91"/>
      <c r="C585" s="91"/>
      <c r="D585" s="91"/>
      <c r="E585" s="91"/>
      <c r="F585" s="91"/>
      <c r="G585" s="91"/>
      <c r="H585" s="91"/>
      <c r="I585" s="91"/>
      <c r="J585" s="91"/>
      <c r="K585" s="91"/>
    </row>
    <row r="586" spans="2:11" ht="45" customHeight="1" x14ac:dyDescent="0.25">
      <c r="B586" s="91"/>
      <c r="C586" s="91"/>
      <c r="D586" s="91"/>
      <c r="E586" s="91"/>
      <c r="F586" s="91"/>
      <c r="G586" s="91"/>
      <c r="H586" s="91"/>
      <c r="I586" s="91"/>
      <c r="J586" s="91"/>
      <c r="K586" s="91"/>
    </row>
    <row r="587" spans="2:11" ht="45" customHeight="1" x14ac:dyDescent="0.25">
      <c r="B587" s="91"/>
      <c r="C587" s="91"/>
      <c r="D587" s="91"/>
      <c r="E587" s="91"/>
      <c r="F587" s="91"/>
      <c r="G587" s="91"/>
      <c r="H587" s="91"/>
      <c r="I587" s="91"/>
      <c r="J587" s="91"/>
      <c r="K587" s="91"/>
    </row>
    <row r="588" spans="2:11" ht="45" customHeight="1" x14ac:dyDescent="0.25">
      <c r="B588" s="91"/>
      <c r="C588" s="91"/>
      <c r="D588" s="91"/>
      <c r="E588" s="91"/>
      <c r="F588" s="91"/>
      <c r="G588" s="91"/>
      <c r="H588" s="91"/>
      <c r="I588" s="91"/>
      <c r="J588" s="91"/>
      <c r="K588" s="91"/>
    </row>
    <row r="589" spans="2:11" ht="45" customHeight="1" x14ac:dyDescent="0.25">
      <c r="B589" s="91"/>
      <c r="C589" s="91"/>
      <c r="D589" s="91"/>
      <c r="E589" s="91"/>
      <c r="F589" s="91"/>
      <c r="G589" s="91"/>
      <c r="H589" s="91"/>
      <c r="I589" s="91"/>
      <c r="J589" s="91"/>
      <c r="K589" s="91"/>
    </row>
    <row r="590" spans="2:11" ht="45" customHeight="1" x14ac:dyDescent="0.25">
      <c r="B590" s="91"/>
      <c r="C590" s="91"/>
      <c r="D590" s="91"/>
      <c r="E590" s="91"/>
      <c r="F590" s="91"/>
      <c r="G590" s="91"/>
      <c r="H590" s="91"/>
      <c r="I590" s="91"/>
      <c r="J590" s="91"/>
      <c r="K590" s="91"/>
    </row>
    <row r="591" spans="2:11" ht="45" customHeight="1" x14ac:dyDescent="0.25">
      <c r="B591" s="91"/>
      <c r="C591" s="91"/>
      <c r="D591" s="91"/>
      <c r="E591" s="91"/>
      <c r="F591" s="91"/>
      <c r="G591" s="91"/>
      <c r="H591" s="91"/>
      <c r="I591" s="91"/>
      <c r="J591" s="91"/>
      <c r="K591" s="91"/>
    </row>
    <row r="592" spans="2:11" ht="45" customHeight="1" x14ac:dyDescent="0.25">
      <c r="B592" s="91"/>
      <c r="C592" s="91"/>
      <c r="D592" s="91"/>
      <c r="E592" s="91"/>
      <c r="F592" s="91"/>
      <c r="G592" s="91"/>
      <c r="H592" s="91"/>
      <c r="I592" s="91"/>
      <c r="J592" s="91"/>
      <c r="K592" s="91"/>
    </row>
    <row r="593" spans="2:11" ht="45" customHeight="1" x14ac:dyDescent="0.25">
      <c r="B593" s="91"/>
      <c r="C593" s="91"/>
      <c r="D593" s="91"/>
      <c r="E593" s="91"/>
      <c r="F593" s="91"/>
      <c r="G593" s="91"/>
      <c r="H593" s="91"/>
      <c r="I593" s="91"/>
      <c r="J593" s="91"/>
      <c r="K593" s="91"/>
    </row>
    <row r="594" spans="2:11" ht="45" customHeight="1" x14ac:dyDescent="0.25">
      <c r="B594" s="91"/>
      <c r="C594" s="91"/>
      <c r="D594" s="91"/>
      <c r="E594" s="91"/>
      <c r="F594" s="91"/>
      <c r="G594" s="91"/>
      <c r="H594" s="91"/>
      <c r="I594" s="91"/>
      <c r="J594" s="91"/>
      <c r="K594" s="91"/>
    </row>
    <row r="595" spans="2:11" ht="45" customHeight="1" x14ac:dyDescent="0.25">
      <c r="B595" s="91"/>
      <c r="C595" s="91"/>
      <c r="D595" s="91"/>
      <c r="E595" s="91"/>
      <c r="F595" s="91"/>
      <c r="G595" s="91"/>
      <c r="H595" s="91"/>
      <c r="I595" s="91"/>
      <c r="J595" s="91"/>
      <c r="K595" s="91"/>
    </row>
    <row r="596" spans="2:11" ht="45" customHeight="1" x14ac:dyDescent="0.25">
      <c r="B596" s="91"/>
      <c r="C596" s="91"/>
      <c r="D596" s="91"/>
      <c r="E596" s="91"/>
      <c r="F596" s="91"/>
      <c r="G596" s="91"/>
      <c r="H596" s="91"/>
      <c r="I596" s="91"/>
      <c r="J596" s="91"/>
      <c r="K596" s="91"/>
    </row>
    <row r="597" spans="2:11" ht="45" customHeight="1" x14ac:dyDescent="0.25">
      <c r="B597" s="91"/>
      <c r="C597" s="91"/>
      <c r="D597" s="91"/>
      <c r="E597" s="91"/>
      <c r="F597" s="91"/>
      <c r="G597" s="91"/>
      <c r="H597" s="91"/>
      <c r="I597" s="91"/>
      <c r="J597" s="91"/>
      <c r="K597" s="91"/>
    </row>
    <row r="598" spans="2:11" ht="45" customHeight="1" x14ac:dyDescent="0.25">
      <c r="B598" s="91"/>
      <c r="C598" s="91"/>
      <c r="D598" s="91"/>
      <c r="E598" s="91"/>
      <c r="F598" s="91"/>
      <c r="G598" s="91"/>
      <c r="H598" s="91"/>
      <c r="I598" s="91"/>
      <c r="J598" s="91"/>
      <c r="K598" s="91"/>
    </row>
    <row r="599" spans="2:11" ht="45" customHeight="1" x14ac:dyDescent="0.25">
      <c r="B599" s="91"/>
      <c r="C599" s="91"/>
      <c r="D599" s="91"/>
      <c r="E599" s="91"/>
      <c r="F599" s="91"/>
      <c r="G599" s="91"/>
      <c r="H599" s="91"/>
      <c r="I599" s="91"/>
      <c r="J599" s="91"/>
      <c r="K599" s="91"/>
    </row>
    <row r="600" spans="2:11" ht="45" customHeight="1" x14ac:dyDescent="0.25">
      <c r="B600" s="91"/>
      <c r="C600" s="91"/>
      <c r="D600" s="91"/>
      <c r="E600" s="91"/>
      <c r="F600" s="91"/>
      <c r="G600" s="91"/>
      <c r="H600" s="91"/>
      <c r="I600" s="91"/>
      <c r="J600" s="91"/>
      <c r="K600" s="91"/>
    </row>
    <row r="601" spans="2:11" ht="45" customHeight="1" x14ac:dyDescent="0.25">
      <c r="B601" s="91"/>
      <c r="C601" s="91"/>
      <c r="D601" s="91"/>
      <c r="E601" s="91"/>
      <c r="F601" s="91"/>
      <c r="G601" s="91"/>
      <c r="H601" s="91"/>
      <c r="I601" s="91"/>
      <c r="J601" s="91"/>
      <c r="K601" s="91"/>
    </row>
    <row r="602" spans="2:11" ht="45" customHeight="1" x14ac:dyDescent="0.25">
      <c r="B602" s="91"/>
      <c r="C602" s="91"/>
      <c r="D602" s="91"/>
      <c r="E602" s="91"/>
      <c r="F602" s="91"/>
      <c r="G602" s="91"/>
      <c r="H602" s="91"/>
      <c r="I602" s="91"/>
      <c r="J602" s="91"/>
      <c r="K602" s="91"/>
    </row>
    <row r="603" spans="2:11" ht="45" customHeight="1" x14ac:dyDescent="0.25">
      <c r="B603" s="91"/>
      <c r="C603" s="91"/>
      <c r="D603" s="91"/>
      <c r="E603" s="91"/>
      <c r="F603" s="91"/>
      <c r="G603" s="91"/>
      <c r="H603" s="91"/>
      <c r="I603" s="91"/>
      <c r="J603" s="91"/>
      <c r="K603" s="91"/>
    </row>
    <row r="604" spans="2:11" ht="45" customHeight="1" x14ac:dyDescent="0.25">
      <c r="B604" s="91"/>
      <c r="C604" s="91"/>
      <c r="D604" s="91"/>
      <c r="E604" s="91"/>
      <c r="F604" s="91"/>
      <c r="G604" s="91"/>
      <c r="H604" s="91"/>
      <c r="I604" s="91"/>
      <c r="J604" s="91"/>
      <c r="K604" s="91"/>
    </row>
    <row r="605" spans="2:11" ht="45" customHeight="1" x14ac:dyDescent="0.25">
      <c r="B605" s="91"/>
      <c r="C605" s="91"/>
      <c r="D605" s="91"/>
      <c r="E605" s="91"/>
      <c r="F605" s="91"/>
      <c r="G605" s="91"/>
      <c r="H605" s="91"/>
      <c r="I605" s="91"/>
      <c r="J605" s="91"/>
      <c r="K605" s="91"/>
    </row>
    <row r="606" spans="2:11" ht="45" customHeight="1" x14ac:dyDescent="0.25">
      <c r="B606" s="91"/>
      <c r="C606" s="91"/>
      <c r="D606" s="91"/>
      <c r="E606" s="91"/>
      <c r="F606" s="91"/>
      <c r="G606" s="91"/>
      <c r="H606" s="91"/>
      <c r="I606" s="91"/>
      <c r="J606" s="91"/>
      <c r="K606" s="91"/>
    </row>
    <row r="607" spans="2:11" ht="45" customHeight="1" x14ac:dyDescent="0.25">
      <c r="B607" s="91"/>
      <c r="C607" s="91"/>
      <c r="D607" s="91"/>
      <c r="E607" s="91"/>
      <c r="F607" s="91"/>
      <c r="G607" s="91"/>
      <c r="H607" s="91"/>
      <c r="I607" s="91"/>
      <c r="J607" s="91"/>
      <c r="K607" s="91"/>
    </row>
    <row r="608" spans="2:11" ht="45" customHeight="1" x14ac:dyDescent="0.25">
      <c r="B608" s="91"/>
      <c r="C608" s="91"/>
      <c r="D608" s="91"/>
      <c r="E608" s="91"/>
      <c r="F608" s="91"/>
      <c r="G608" s="91"/>
      <c r="H608" s="91"/>
      <c r="I608" s="91"/>
      <c r="J608" s="91"/>
      <c r="K608" s="91"/>
    </row>
    <row r="609" spans="2:11" ht="45" customHeight="1" x14ac:dyDescent="0.25">
      <c r="B609" s="91"/>
      <c r="C609" s="91"/>
      <c r="D609" s="91"/>
      <c r="E609" s="91"/>
      <c r="F609" s="91"/>
      <c r="G609" s="91"/>
      <c r="H609" s="91"/>
      <c r="I609" s="91"/>
      <c r="J609" s="91"/>
      <c r="K609" s="91"/>
    </row>
    <row r="610" spans="2:11" ht="45" customHeight="1" x14ac:dyDescent="0.25">
      <c r="B610" s="91"/>
      <c r="C610" s="91"/>
      <c r="D610" s="91"/>
      <c r="E610" s="91"/>
      <c r="F610" s="91"/>
      <c r="G610" s="91"/>
      <c r="H610" s="91"/>
      <c r="I610" s="91"/>
      <c r="J610" s="91"/>
      <c r="K610" s="91"/>
    </row>
    <row r="611" spans="2:11" ht="45" customHeight="1" x14ac:dyDescent="0.25">
      <c r="B611" s="91"/>
      <c r="C611" s="91"/>
      <c r="D611" s="91"/>
      <c r="E611" s="91"/>
      <c r="F611" s="91"/>
      <c r="G611" s="91"/>
      <c r="H611" s="91"/>
      <c r="I611" s="91"/>
      <c r="J611" s="91"/>
      <c r="K611" s="91"/>
    </row>
    <row r="612" spans="2:11" ht="45" customHeight="1" x14ac:dyDescent="0.25">
      <c r="B612" s="91"/>
      <c r="C612" s="91"/>
      <c r="D612" s="91"/>
      <c r="E612" s="91"/>
      <c r="F612" s="91"/>
      <c r="G612" s="91"/>
      <c r="H612" s="91"/>
      <c r="I612" s="91"/>
      <c r="J612" s="91"/>
      <c r="K612" s="91"/>
    </row>
    <row r="613" spans="2:11" ht="45" customHeight="1" x14ac:dyDescent="0.25">
      <c r="B613" s="91"/>
      <c r="C613" s="91"/>
      <c r="D613" s="91"/>
      <c r="E613" s="91"/>
      <c r="F613" s="91"/>
      <c r="G613" s="91"/>
      <c r="H613" s="91"/>
      <c r="I613" s="91"/>
      <c r="J613" s="91"/>
      <c r="K613" s="91"/>
    </row>
    <row r="614" spans="2:11" ht="45" customHeight="1" x14ac:dyDescent="0.25">
      <c r="B614" s="91"/>
      <c r="C614" s="91"/>
      <c r="D614" s="91"/>
      <c r="E614" s="91"/>
      <c r="F614" s="91"/>
      <c r="G614" s="91"/>
      <c r="H614" s="91"/>
      <c r="I614" s="91"/>
      <c r="J614" s="91"/>
      <c r="K614" s="91"/>
    </row>
    <row r="615" spans="2:11" ht="45" customHeight="1" x14ac:dyDescent="0.25">
      <c r="B615" s="91"/>
      <c r="C615" s="91"/>
      <c r="D615" s="91"/>
      <c r="E615" s="91"/>
      <c r="F615" s="91"/>
      <c r="G615" s="91"/>
      <c r="H615" s="91"/>
      <c r="I615" s="91"/>
      <c r="J615" s="91"/>
      <c r="K615" s="91"/>
    </row>
    <row r="616" spans="2:11" ht="45" customHeight="1" x14ac:dyDescent="0.25">
      <c r="B616" s="91"/>
      <c r="C616" s="91"/>
      <c r="D616" s="91"/>
      <c r="E616" s="91"/>
      <c r="F616" s="91"/>
      <c r="G616" s="91"/>
      <c r="H616" s="91"/>
      <c r="I616" s="91"/>
      <c r="J616" s="91"/>
      <c r="K616" s="91"/>
    </row>
    <row r="617" spans="2:11" ht="45" customHeight="1" x14ac:dyDescent="0.25">
      <c r="B617" s="91"/>
      <c r="C617" s="91"/>
      <c r="D617" s="91"/>
      <c r="E617" s="91"/>
      <c r="F617" s="91"/>
      <c r="G617" s="91"/>
      <c r="H617" s="91"/>
      <c r="I617" s="91"/>
      <c r="J617" s="91"/>
      <c r="K617" s="91"/>
    </row>
    <row r="618" spans="2:11" ht="45" customHeight="1" x14ac:dyDescent="0.25">
      <c r="B618" s="91"/>
      <c r="C618" s="91"/>
      <c r="D618" s="91"/>
      <c r="E618" s="91"/>
      <c r="F618" s="91"/>
      <c r="G618" s="91"/>
      <c r="H618" s="91"/>
      <c r="I618" s="91"/>
      <c r="J618" s="91"/>
      <c r="K618" s="91"/>
    </row>
    <row r="619" spans="2:11" ht="45" customHeight="1" x14ac:dyDescent="0.25">
      <c r="B619" s="91"/>
      <c r="C619" s="91"/>
      <c r="D619" s="91"/>
      <c r="E619" s="91"/>
      <c r="F619" s="91"/>
      <c r="G619" s="91"/>
      <c r="H619" s="91"/>
      <c r="I619" s="91"/>
      <c r="J619" s="91"/>
      <c r="K619" s="91"/>
    </row>
  </sheetData>
  <autoFilter ref="B4:L490" xr:uid="{00000000-0009-0000-0000-00000A000000}"/>
  <mergeCells count="2">
    <mergeCell ref="B2:L2"/>
    <mergeCell ref="B3:L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4" fitToHeight="0" orientation="landscape" r:id="rId1"/>
  <headerFooter>
    <oddFooter>&amp;CVia Ambiental Engenharia e Serviços S/A&amp;RPágina &amp;P de &amp;N</oddFooter>
  </headerFooter>
  <rowBreaks count="2" manualBreakCount="2">
    <brk id="490" max="12" man="1"/>
    <brk id="497" min="1" max="1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F14"/>
  <sheetViews>
    <sheetView view="pageBreakPreview" zoomScale="90" zoomScaleNormal="100" zoomScaleSheetLayoutView="90" workbookViewId="0">
      <selection activeCell="E7" sqref="E7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1" style="91" customWidth="1"/>
    <col min="4" max="4" width="24.5703125" style="91" customWidth="1"/>
    <col min="5" max="5" width="61" style="91" customWidth="1"/>
    <col min="6" max="16384" width="9.140625" style="91"/>
  </cols>
  <sheetData>
    <row r="1" spans="2:6" ht="15.75" thickBot="1" x14ac:dyDescent="0.3"/>
    <row r="2" spans="2:6" ht="12.75" customHeight="1" x14ac:dyDescent="0.25">
      <c r="B2" s="453" t="s">
        <v>195</v>
      </c>
      <c r="C2" s="454"/>
      <c r="D2" s="455"/>
      <c r="E2" s="141"/>
    </row>
    <row r="3" spans="2:6" ht="12.75" customHeight="1" x14ac:dyDescent="0.25">
      <c r="B3" s="456"/>
      <c r="C3" s="457"/>
      <c r="D3" s="458"/>
      <c r="E3" s="141"/>
    </row>
    <row r="4" spans="2:6" ht="12.75" customHeight="1" x14ac:dyDescent="0.25">
      <c r="B4" s="456"/>
      <c r="C4" s="457"/>
      <c r="D4" s="458"/>
      <c r="E4" s="141"/>
    </row>
    <row r="5" spans="2:6" ht="12.75" customHeight="1" thickBot="1" x14ac:dyDescent="0.3">
      <c r="B5" s="459"/>
      <c r="C5" s="460"/>
      <c r="D5" s="461"/>
      <c r="E5" s="141"/>
    </row>
    <row r="6" spans="2:6" ht="28.5" customHeight="1" thickBot="1" x14ac:dyDescent="0.3">
      <c r="B6" s="462" t="s">
        <v>398</v>
      </c>
      <c r="C6" s="463"/>
      <c r="D6" s="464"/>
      <c r="E6" s="142"/>
    </row>
    <row r="7" spans="2:6" ht="42.75" customHeight="1" thickBot="1" x14ac:dyDescent="0.3">
      <c r="B7" s="107" t="s">
        <v>34</v>
      </c>
      <c r="C7" s="127" t="s">
        <v>23</v>
      </c>
      <c r="D7" s="109" t="s">
        <v>19</v>
      </c>
      <c r="E7" s="143"/>
      <c r="F7" s="92"/>
    </row>
    <row r="8" spans="2:6" ht="29.25" customHeight="1" x14ac:dyDescent="0.25">
      <c r="B8" s="148" t="s">
        <v>35</v>
      </c>
      <c r="C8" s="149"/>
      <c r="D8" s="150"/>
      <c r="E8" s="144"/>
    </row>
    <row r="9" spans="2:6" ht="29.25" customHeight="1" x14ac:dyDescent="0.25">
      <c r="B9" s="18" t="s">
        <v>36</v>
      </c>
      <c r="C9" s="146"/>
      <c r="D9" s="132"/>
      <c r="E9" s="144"/>
    </row>
    <row r="10" spans="2:6" ht="29.25" customHeight="1" x14ac:dyDescent="0.25">
      <c r="B10" s="18" t="s">
        <v>37</v>
      </c>
      <c r="C10" s="146"/>
      <c r="D10" s="132"/>
      <c r="E10" s="144"/>
    </row>
    <row r="11" spans="2:6" ht="29.25" customHeight="1" x14ac:dyDescent="0.25">
      <c r="B11" s="18" t="s">
        <v>38</v>
      </c>
      <c r="C11" s="146"/>
      <c r="D11" s="132"/>
      <c r="E11" s="144"/>
    </row>
    <row r="12" spans="2:6" ht="29.25" customHeight="1" thickBot="1" x14ac:dyDescent="0.3">
      <c r="B12" s="19" t="s">
        <v>209</v>
      </c>
      <c r="C12" s="147"/>
      <c r="D12" s="140"/>
      <c r="E12" s="144"/>
    </row>
    <row r="13" spans="2:6" ht="30" customHeight="1" thickBot="1" x14ac:dyDescent="0.3">
      <c r="B13" s="131" t="s">
        <v>192</v>
      </c>
      <c r="C13" s="152">
        <f>SUM(C8:C12)</f>
        <v>0</v>
      </c>
      <c r="D13" s="151"/>
      <c r="E13" s="145"/>
    </row>
    <row r="14" spans="2:6" ht="20.25" customHeight="1" x14ac:dyDescent="0.25">
      <c r="B14" s="83" t="s">
        <v>194</v>
      </c>
    </row>
  </sheetData>
  <mergeCells count="2">
    <mergeCell ref="B2:D5"/>
    <mergeCell ref="B6:D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F15"/>
  <sheetViews>
    <sheetView zoomScaleNormal="100" workbookViewId="0">
      <selection activeCell="B6" sqref="B6:F6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18.42578125" style="91" customWidth="1"/>
    <col min="7" max="16384" width="9.140625" style="91"/>
  </cols>
  <sheetData>
    <row r="1" spans="2:6" ht="15.75" thickBot="1" x14ac:dyDescent="0.3"/>
    <row r="2" spans="2:6" ht="12.75" customHeight="1" x14ac:dyDescent="0.25">
      <c r="B2" s="465" t="s">
        <v>57</v>
      </c>
      <c r="C2" s="466"/>
      <c r="D2" s="466"/>
      <c r="E2" s="466"/>
      <c r="F2" s="467"/>
    </row>
    <row r="3" spans="2:6" ht="12.75" customHeight="1" x14ac:dyDescent="0.25">
      <c r="B3" s="468"/>
      <c r="C3" s="469"/>
      <c r="D3" s="469"/>
      <c r="E3" s="469"/>
      <c r="F3" s="470"/>
    </row>
    <row r="4" spans="2:6" ht="12.75" customHeight="1" x14ac:dyDescent="0.25">
      <c r="B4" s="468"/>
      <c r="C4" s="469"/>
      <c r="D4" s="469"/>
      <c r="E4" s="469"/>
      <c r="F4" s="470"/>
    </row>
    <row r="5" spans="2:6" ht="12.75" customHeight="1" thickBot="1" x14ac:dyDescent="0.3">
      <c r="B5" s="471"/>
      <c r="C5" s="472"/>
      <c r="D5" s="472"/>
      <c r="E5" s="472"/>
      <c r="F5" s="473"/>
    </row>
    <row r="6" spans="2:6" ht="28.5" customHeight="1" thickBot="1" x14ac:dyDescent="0.3">
      <c r="B6" s="462" t="s">
        <v>373</v>
      </c>
      <c r="C6" s="463"/>
      <c r="D6" s="463"/>
      <c r="E6" s="463"/>
      <c r="F6" s="464"/>
    </row>
    <row r="7" spans="2:6" ht="42.75" customHeight="1" x14ac:dyDescent="0.25">
      <c r="B7" s="93" t="s">
        <v>34</v>
      </c>
      <c r="C7" s="94" t="s">
        <v>23</v>
      </c>
      <c r="D7" s="94" t="s">
        <v>14</v>
      </c>
      <c r="E7" s="103" t="s">
        <v>15</v>
      </c>
      <c r="F7" s="110" t="s">
        <v>19</v>
      </c>
    </row>
    <row r="8" spans="2:6" ht="29.25" customHeight="1" x14ac:dyDescent="0.25">
      <c r="B8" s="18" t="s">
        <v>35</v>
      </c>
      <c r="C8" s="101"/>
      <c r="D8" s="100"/>
      <c r="E8" s="3"/>
      <c r="F8" s="4"/>
    </row>
    <row r="9" spans="2:6" ht="29.25" customHeight="1" x14ac:dyDescent="0.25">
      <c r="B9" s="18" t="s">
        <v>36</v>
      </c>
      <c r="C9" s="101"/>
      <c r="D9" s="100"/>
      <c r="E9" s="3"/>
      <c r="F9" s="4"/>
    </row>
    <row r="10" spans="2:6" ht="29.25" customHeight="1" x14ac:dyDescent="0.25">
      <c r="B10" s="18" t="s">
        <v>37</v>
      </c>
      <c r="C10" s="101"/>
      <c r="D10" s="100"/>
      <c r="E10" s="3"/>
      <c r="F10" s="4"/>
    </row>
    <row r="11" spans="2:6" ht="29.25" customHeight="1" x14ac:dyDescent="0.25">
      <c r="B11" s="18" t="s">
        <v>38</v>
      </c>
      <c r="C11" s="101"/>
      <c r="D11" s="100"/>
      <c r="E11" s="3"/>
      <c r="F11" s="4"/>
    </row>
    <row r="12" spans="2:6" ht="29.25" customHeight="1" x14ac:dyDescent="0.25">
      <c r="B12" s="18" t="s">
        <v>204</v>
      </c>
      <c r="C12" s="101"/>
      <c r="D12" s="100"/>
      <c r="E12" s="3"/>
      <c r="F12" s="4"/>
    </row>
    <row r="13" spans="2:6" ht="29.25" customHeight="1" x14ac:dyDescent="0.25">
      <c r="B13" s="18" t="s">
        <v>203</v>
      </c>
      <c r="C13" s="101"/>
      <c r="D13" s="100"/>
      <c r="E13" s="3"/>
      <c r="F13" s="4"/>
    </row>
    <row r="14" spans="2:6" ht="20.25" customHeight="1" thickBot="1" x14ac:dyDescent="0.3">
      <c r="B14" s="102" t="s">
        <v>192</v>
      </c>
      <c r="C14" s="104">
        <f>SUM(C8:C13)</f>
        <v>0</v>
      </c>
      <c r="D14" s="105"/>
      <c r="E14" s="105"/>
      <c r="F14" s="106"/>
    </row>
    <row r="15" spans="2:6" x14ac:dyDescent="0.25">
      <c r="B15" s="83" t="s">
        <v>194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H15"/>
  <sheetViews>
    <sheetView zoomScale="80" zoomScaleNormal="80" workbookViewId="0">
      <selection activeCell="C13" sqref="C13"/>
    </sheetView>
  </sheetViews>
  <sheetFormatPr defaultColWidth="9.140625" defaultRowHeight="15" x14ac:dyDescent="0.25"/>
  <cols>
    <col min="1" max="1" width="4.42578125" style="1" customWidth="1"/>
    <col min="2" max="2" width="19.5703125" style="1" customWidth="1"/>
    <col min="3" max="3" width="65.140625" style="1" customWidth="1"/>
    <col min="4" max="5" width="25.7109375" style="1" hidden="1" customWidth="1"/>
    <col min="6" max="6" width="21.7109375" style="1" customWidth="1"/>
    <col min="7" max="16384" width="9.140625" style="1"/>
  </cols>
  <sheetData>
    <row r="1" spans="2:8" ht="15.75" thickBot="1" x14ac:dyDescent="0.3"/>
    <row r="2" spans="2:8" ht="12.75" customHeight="1" x14ac:dyDescent="0.25">
      <c r="B2" s="465" t="s">
        <v>198</v>
      </c>
      <c r="C2" s="466"/>
      <c r="D2" s="466"/>
      <c r="E2" s="466"/>
      <c r="F2" s="467"/>
    </row>
    <row r="3" spans="2:8" ht="12.75" customHeight="1" x14ac:dyDescent="0.25">
      <c r="B3" s="468"/>
      <c r="C3" s="469"/>
      <c r="D3" s="469"/>
      <c r="E3" s="469"/>
      <c r="F3" s="470"/>
    </row>
    <row r="4" spans="2:8" ht="12.75" customHeight="1" x14ac:dyDescent="0.25">
      <c r="B4" s="468"/>
      <c r="C4" s="469"/>
      <c r="D4" s="469"/>
      <c r="E4" s="469"/>
      <c r="F4" s="470"/>
    </row>
    <row r="5" spans="2:8" ht="12.75" customHeight="1" thickBot="1" x14ac:dyDescent="0.3">
      <c r="B5" s="471"/>
      <c r="C5" s="472"/>
      <c r="D5" s="472"/>
      <c r="E5" s="472"/>
      <c r="F5" s="473"/>
    </row>
    <row r="6" spans="2:8" ht="28.5" customHeight="1" thickBot="1" x14ac:dyDescent="0.3">
      <c r="B6" s="462" t="s">
        <v>391</v>
      </c>
      <c r="C6" s="463"/>
      <c r="D6" s="463"/>
      <c r="E6" s="463"/>
      <c r="F6" s="464"/>
    </row>
    <row r="7" spans="2:8" ht="42.75" customHeight="1" thickBot="1" x14ac:dyDescent="0.3">
      <c r="B7" s="107" t="s">
        <v>34</v>
      </c>
      <c r="C7" s="108" t="s">
        <v>23</v>
      </c>
      <c r="D7" s="108" t="s">
        <v>14</v>
      </c>
      <c r="E7" s="134" t="s">
        <v>15</v>
      </c>
      <c r="F7" s="135" t="s">
        <v>19</v>
      </c>
    </row>
    <row r="8" spans="2:8" ht="29.25" customHeight="1" x14ac:dyDescent="0.25">
      <c r="B8" s="17" t="s">
        <v>35</v>
      </c>
      <c r="C8" s="188">
        <v>0</v>
      </c>
      <c r="D8" s="133"/>
      <c r="E8" s="7"/>
      <c r="F8" s="8"/>
      <c r="H8" s="191"/>
    </row>
    <row r="9" spans="2:8" ht="29.25" customHeight="1" x14ac:dyDescent="0.25">
      <c r="B9" s="18" t="s">
        <v>36</v>
      </c>
      <c r="C9" s="189">
        <v>0</v>
      </c>
      <c r="D9" s="100"/>
      <c r="E9" s="3"/>
      <c r="F9" s="4"/>
    </row>
    <row r="10" spans="2:8" ht="29.25" customHeight="1" x14ac:dyDescent="0.25">
      <c r="B10" s="18" t="s">
        <v>37</v>
      </c>
      <c r="C10" s="189">
        <v>0</v>
      </c>
      <c r="D10" s="100"/>
      <c r="E10" s="3"/>
      <c r="F10" s="258"/>
    </row>
    <row r="11" spans="2:8" ht="29.25" customHeight="1" x14ac:dyDescent="0.25">
      <c r="B11" s="18" t="s">
        <v>38</v>
      </c>
      <c r="C11" s="189">
        <v>0</v>
      </c>
      <c r="D11" s="100"/>
      <c r="E11" s="3"/>
      <c r="F11" s="4"/>
    </row>
    <row r="12" spans="2:8" s="91" customFormat="1" ht="29.25" customHeight="1" x14ac:dyDescent="0.25">
      <c r="B12" s="18" t="s">
        <v>209</v>
      </c>
      <c r="C12" s="189">
        <v>0</v>
      </c>
      <c r="D12" s="100"/>
      <c r="E12" s="3"/>
      <c r="F12" s="4"/>
    </row>
    <row r="13" spans="2:8" s="91" customFormat="1" ht="29.25" customHeight="1" thickBot="1" x14ac:dyDescent="0.3">
      <c r="B13" s="18" t="s">
        <v>367</v>
      </c>
      <c r="C13" s="189">
        <v>0</v>
      </c>
      <c r="D13" s="100"/>
      <c r="E13" s="3"/>
      <c r="F13" s="4"/>
    </row>
    <row r="14" spans="2:8" ht="20.25" customHeight="1" thickBot="1" x14ac:dyDescent="0.3">
      <c r="B14" s="136" t="s">
        <v>192</v>
      </c>
      <c r="C14" s="137">
        <f>SUM(C8:C13)</f>
        <v>0</v>
      </c>
      <c r="D14" s="138"/>
      <c r="E14" s="138"/>
      <c r="F14" s="139"/>
    </row>
    <row r="15" spans="2:8" x14ac:dyDescent="0.25">
      <c r="B15" s="83" t="s">
        <v>194</v>
      </c>
      <c r="C15" s="91"/>
      <c r="D15" s="91"/>
      <c r="E15" s="91"/>
      <c r="F15" s="91"/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3DC8F-73D3-4CC4-84C9-E650FDC9BE8A}">
  <sheetPr>
    <pageSetUpPr fitToPage="1"/>
  </sheetPr>
  <dimension ref="B1:H14"/>
  <sheetViews>
    <sheetView zoomScaleNormal="100" workbookViewId="0">
      <selection activeCell="C8" sqref="C8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21.7109375" style="91" customWidth="1"/>
    <col min="7" max="16384" width="9.140625" style="91"/>
  </cols>
  <sheetData>
    <row r="1" spans="2:8" ht="15.75" thickBot="1" x14ac:dyDescent="0.3"/>
    <row r="2" spans="2:8" ht="12.75" customHeight="1" x14ac:dyDescent="0.25">
      <c r="B2" s="465" t="s">
        <v>195</v>
      </c>
      <c r="C2" s="466"/>
      <c r="D2" s="466"/>
      <c r="E2" s="466"/>
      <c r="F2" s="467"/>
    </row>
    <row r="3" spans="2:8" ht="12.75" customHeight="1" x14ac:dyDescent="0.25">
      <c r="B3" s="468"/>
      <c r="C3" s="469"/>
      <c r="D3" s="469"/>
      <c r="E3" s="469"/>
      <c r="F3" s="470"/>
    </row>
    <row r="4" spans="2:8" ht="12.75" customHeight="1" x14ac:dyDescent="0.25">
      <c r="B4" s="468"/>
      <c r="C4" s="469"/>
      <c r="D4" s="469"/>
      <c r="E4" s="469"/>
      <c r="F4" s="470"/>
    </row>
    <row r="5" spans="2:8" ht="12.75" customHeight="1" thickBot="1" x14ac:dyDescent="0.3">
      <c r="B5" s="471"/>
      <c r="C5" s="472"/>
      <c r="D5" s="472"/>
      <c r="E5" s="472"/>
      <c r="F5" s="473"/>
    </row>
    <row r="6" spans="2:8" ht="28.5" customHeight="1" thickBot="1" x14ac:dyDescent="0.3">
      <c r="B6" s="462" t="s">
        <v>365</v>
      </c>
      <c r="C6" s="463"/>
      <c r="D6" s="463"/>
      <c r="E6" s="463"/>
      <c r="F6" s="464"/>
    </row>
    <row r="7" spans="2:8" ht="42.75" customHeight="1" thickBot="1" x14ac:dyDescent="0.3">
      <c r="B7" s="107" t="s">
        <v>34</v>
      </c>
      <c r="C7" s="108" t="s">
        <v>23</v>
      </c>
      <c r="D7" s="108" t="s">
        <v>14</v>
      </c>
      <c r="E7" s="134" t="s">
        <v>15</v>
      </c>
      <c r="F7" s="135" t="s">
        <v>19</v>
      </c>
    </row>
    <row r="8" spans="2:8" ht="29.25" customHeight="1" x14ac:dyDescent="0.25">
      <c r="B8" s="17" t="s">
        <v>35</v>
      </c>
      <c r="C8" s="188"/>
      <c r="D8" s="133"/>
      <c r="E8" s="7"/>
      <c r="F8" s="8"/>
      <c r="H8" s="191"/>
    </row>
    <row r="9" spans="2:8" ht="29.25" customHeight="1" x14ac:dyDescent="0.25">
      <c r="B9" s="18" t="s">
        <v>36</v>
      </c>
      <c r="C9" s="189"/>
      <c r="D9" s="100"/>
      <c r="E9" s="3"/>
      <c r="F9" s="4"/>
    </row>
    <row r="10" spans="2:8" ht="29.25" customHeight="1" x14ac:dyDescent="0.25">
      <c r="B10" s="18" t="s">
        <v>37</v>
      </c>
      <c r="C10" s="189"/>
      <c r="D10" s="100"/>
      <c r="E10" s="3"/>
      <c r="F10" s="4"/>
    </row>
    <row r="11" spans="2:8" ht="29.25" customHeight="1" x14ac:dyDescent="0.25">
      <c r="B11" s="18" t="s">
        <v>38</v>
      </c>
      <c r="C11" s="189"/>
      <c r="D11" s="100"/>
      <c r="E11" s="3"/>
      <c r="F11" s="4"/>
    </row>
    <row r="12" spans="2:8" ht="29.25" customHeight="1" thickBot="1" x14ac:dyDescent="0.3">
      <c r="B12" s="18" t="s">
        <v>204</v>
      </c>
      <c r="C12" s="189"/>
      <c r="D12" s="100"/>
      <c r="E12" s="3"/>
      <c r="F12" s="4"/>
    </row>
    <row r="13" spans="2:8" ht="20.25" customHeight="1" thickBot="1" x14ac:dyDescent="0.3">
      <c r="B13" s="136" t="s">
        <v>192</v>
      </c>
      <c r="C13" s="137">
        <f>SUM(C8:C12)</f>
        <v>0</v>
      </c>
      <c r="D13" s="138"/>
      <c r="E13" s="138"/>
      <c r="F13" s="139"/>
    </row>
    <row r="14" spans="2:8" x14ac:dyDescent="0.25">
      <c r="B14" s="83" t="s">
        <v>194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D216D-F323-43F5-B0A6-326921ECB75E}">
  <sheetPr>
    <pageSetUpPr fitToPage="1"/>
  </sheetPr>
  <dimension ref="B1:H14"/>
  <sheetViews>
    <sheetView zoomScaleNormal="100" workbookViewId="0">
      <selection activeCell="B6" sqref="B6:F6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21.7109375" style="91" customWidth="1"/>
    <col min="7" max="16384" width="9.140625" style="91"/>
  </cols>
  <sheetData>
    <row r="1" spans="2:8" ht="15.75" thickBot="1" x14ac:dyDescent="0.3"/>
    <row r="2" spans="2:8" ht="12.75" customHeight="1" x14ac:dyDescent="0.25">
      <c r="B2" s="465" t="s">
        <v>356</v>
      </c>
      <c r="C2" s="466"/>
      <c r="D2" s="466"/>
      <c r="E2" s="466"/>
      <c r="F2" s="467"/>
    </row>
    <row r="3" spans="2:8" ht="12.75" customHeight="1" x14ac:dyDescent="0.25">
      <c r="B3" s="468"/>
      <c r="C3" s="469"/>
      <c r="D3" s="469"/>
      <c r="E3" s="469"/>
      <c r="F3" s="470"/>
    </row>
    <row r="4" spans="2:8" ht="12.75" customHeight="1" x14ac:dyDescent="0.25">
      <c r="B4" s="468"/>
      <c r="C4" s="469"/>
      <c r="D4" s="469"/>
      <c r="E4" s="469"/>
      <c r="F4" s="470"/>
    </row>
    <row r="5" spans="2:8" ht="12.75" customHeight="1" thickBot="1" x14ac:dyDescent="0.3">
      <c r="B5" s="471"/>
      <c r="C5" s="472"/>
      <c r="D5" s="472"/>
      <c r="E5" s="472"/>
      <c r="F5" s="473"/>
    </row>
    <row r="6" spans="2:8" ht="28.5" customHeight="1" thickBot="1" x14ac:dyDescent="0.3">
      <c r="B6" s="462" t="s">
        <v>366</v>
      </c>
      <c r="C6" s="463"/>
      <c r="D6" s="463"/>
      <c r="E6" s="463"/>
      <c r="F6" s="464"/>
    </row>
    <row r="7" spans="2:8" ht="42.75" customHeight="1" thickBot="1" x14ac:dyDescent="0.3">
      <c r="B7" s="107" t="s">
        <v>34</v>
      </c>
      <c r="C7" s="108" t="s">
        <v>358</v>
      </c>
      <c r="D7" s="108" t="s">
        <v>14</v>
      </c>
      <c r="E7" s="134" t="s">
        <v>15</v>
      </c>
      <c r="F7" s="135" t="s">
        <v>19</v>
      </c>
    </row>
    <row r="8" spans="2:8" ht="29.25" customHeight="1" x14ac:dyDescent="0.25">
      <c r="B8" s="17" t="s">
        <v>35</v>
      </c>
      <c r="C8" s="188"/>
      <c r="D8" s="133"/>
      <c r="E8" s="7"/>
      <c r="F8" s="8"/>
      <c r="H8" s="191"/>
    </row>
    <row r="9" spans="2:8" ht="29.25" customHeight="1" x14ac:dyDescent="0.25">
      <c r="B9" s="18" t="s">
        <v>36</v>
      </c>
      <c r="C9" s="189"/>
      <c r="D9" s="100"/>
      <c r="E9" s="3"/>
      <c r="F9" s="4"/>
    </row>
    <row r="10" spans="2:8" ht="29.25" customHeight="1" x14ac:dyDescent="0.25">
      <c r="B10" s="18" t="s">
        <v>37</v>
      </c>
      <c r="C10" s="189"/>
      <c r="D10" s="100"/>
      <c r="E10" s="3"/>
      <c r="F10" s="4"/>
    </row>
    <row r="11" spans="2:8" ht="29.25" customHeight="1" x14ac:dyDescent="0.25">
      <c r="B11" s="18" t="s">
        <v>38</v>
      </c>
      <c r="C11" s="189"/>
      <c r="D11" s="100"/>
      <c r="E11" s="3"/>
      <c r="F11" s="4"/>
    </row>
    <row r="12" spans="2:8" ht="29.25" customHeight="1" thickBot="1" x14ac:dyDescent="0.3">
      <c r="B12" s="18" t="s">
        <v>204</v>
      </c>
      <c r="C12" s="229"/>
      <c r="D12" s="100"/>
      <c r="E12" s="3"/>
      <c r="F12" s="4"/>
    </row>
    <row r="13" spans="2:8" ht="20.25" customHeight="1" thickBot="1" x14ac:dyDescent="0.3">
      <c r="B13" s="136" t="s">
        <v>359</v>
      </c>
      <c r="C13" s="137"/>
      <c r="D13" s="138"/>
      <c r="E13" s="138"/>
      <c r="F13" s="139"/>
    </row>
    <row r="14" spans="2:8" x14ac:dyDescent="0.25">
      <c r="B14" s="83" t="s">
        <v>194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F80D7-31A5-4732-A3BE-1A3980397EA3}">
  <sheetPr>
    <pageSetUpPr fitToPage="1"/>
  </sheetPr>
  <dimension ref="B1:H14"/>
  <sheetViews>
    <sheetView zoomScaleNormal="100" workbookViewId="0">
      <selection activeCell="B7" sqref="B7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21.7109375" style="91" customWidth="1"/>
    <col min="7" max="16384" width="9.140625" style="91"/>
  </cols>
  <sheetData>
    <row r="1" spans="2:8" ht="15.75" thickBot="1" x14ac:dyDescent="0.3"/>
    <row r="2" spans="2:8" ht="12.75" customHeight="1" x14ac:dyDescent="0.25">
      <c r="B2" s="465" t="s">
        <v>357</v>
      </c>
      <c r="C2" s="466"/>
      <c r="D2" s="466"/>
      <c r="E2" s="466"/>
      <c r="F2" s="467"/>
    </row>
    <row r="3" spans="2:8" ht="12.75" customHeight="1" x14ac:dyDescent="0.25">
      <c r="B3" s="468"/>
      <c r="C3" s="469"/>
      <c r="D3" s="469"/>
      <c r="E3" s="469"/>
      <c r="F3" s="470"/>
    </row>
    <row r="4" spans="2:8" ht="12.75" customHeight="1" x14ac:dyDescent="0.25">
      <c r="B4" s="468"/>
      <c r="C4" s="469"/>
      <c r="D4" s="469"/>
      <c r="E4" s="469"/>
      <c r="F4" s="470"/>
    </row>
    <row r="5" spans="2:8" ht="12.75" customHeight="1" thickBot="1" x14ac:dyDescent="0.3">
      <c r="B5" s="471"/>
      <c r="C5" s="472"/>
      <c r="D5" s="472"/>
      <c r="E5" s="472"/>
      <c r="F5" s="473"/>
    </row>
    <row r="6" spans="2:8" ht="28.5" customHeight="1" thickBot="1" x14ac:dyDescent="0.3">
      <c r="B6" s="462" t="s">
        <v>366</v>
      </c>
      <c r="C6" s="463"/>
      <c r="D6" s="463"/>
      <c r="E6" s="463"/>
      <c r="F6" s="464"/>
    </row>
    <row r="7" spans="2:8" ht="42.75" customHeight="1" thickBot="1" x14ac:dyDescent="0.3">
      <c r="B7" s="107" t="s">
        <v>34</v>
      </c>
      <c r="C7" s="108" t="s">
        <v>358</v>
      </c>
      <c r="D7" s="108" t="s">
        <v>14</v>
      </c>
      <c r="E7" s="134" t="s">
        <v>15</v>
      </c>
      <c r="F7" s="135" t="s">
        <v>19</v>
      </c>
    </row>
    <row r="8" spans="2:8" ht="29.25" customHeight="1" x14ac:dyDescent="0.25">
      <c r="B8" s="17" t="s">
        <v>35</v>
      </c>
      <c r="C8" s="188"/>
      <c r="D8" s="133"/>
      <c r="E8" s="7"/>
      <c r="F8" s="8"/>
      <c r="H8" s="191"/>
    </row>
    <row r="9" spans="2:8" ht="29.25" customHeight="1" x14ac:dyDescent="0.25">
      <c r="B9" s="18" t="s">
        <v>36</v>
      </c>
      <c r="C9" s="189"/>
      <c r="D9" s="100"/>
      <c r="E9" s="3"/>
      <c r="F9" s="4"/>
    </row>
    <row r="10" spans="2:8" ht="29.25" customHeight="1" x14ac:dyDescent="0.25">
      <c r="B10" s="18" t="s">
        <v>37</v>
      </c>
      <c r="C10" s="189"/>
      <c r="D10" s="100"/>
      <c r="E10" s="3"/>
      <c r="F10" s="4"/>
    </row>
    <row r="11" spans="2:8" ht="29.25" customHeight="1" x14ac:dyDescent="0.25">
      <c r="B11" s="18" t="s">
        <v>38</v>
      </c>
      <c r="C11" s="189"/>
      <c r="D11" s="100"/>
      <c r="E11" s="3"/>
      <c r="F11" s="4"/>
    </row>
    <row r="12" spans="2:8" ht="29.25" customHeight="1" thickBot="1" x14ac:dyDescent="0.3">
      <c r="B12" s="18" t="s">
        <v>204</v>
      </c>
      <c r="C12" s="188"/>
      <c r="D12" s="100"/>
      <c r="E12" s="3"/>
      <c r="F12" s="4"/>
    </row>
    <row r="13" spans="2:8" ht="20.25" customHeight="1" thickBot="1" x14ac:dyDescent="0.3">
      <c r="B13" s="136" t="s">
        <v>359</v>
      </c>
      <c r="C13" s="137"/>
      <c r="D13" s="138"/>
      <c r="E13" s="138"/>
      <c r="F13" s="139"/>
    </row>
    <row r="14" spans="2:8" x14ac:dyDescent="0.25">
      <c r="B14" s="83" t="s">
        <v>194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2B8DB-0C7E-4AA4-A624-392D83EA9441}">
  <sheetPr>
    <pageSetUpPr fitToPage="1"/>
  </sheetPr>
  <dimension ref="B1:N14"/>
  <sheetViews>
    <sheetView zoomScaleNormal="100" workbookViewId="0">
      <selection activeCell="B7" sqref="B7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21.7109375" style="91" customWidth="1"/>
    <col min="7" max="16384" width="9.140625" style="91"/>
  </cols>
  <sheetData>
    <row r="1" spans="2:14" ht="15.75" thickBot="1" x14ac:dyDescent="0.3"/>
    <row r="2" spans="2:14" ht="12.75" customHeight="1" x14ac:dyDescent="0.25">
      <c r="B2" s="465" t="s">
        <v>360</v>
      </c>
      <c r="C2" s="466"/>
      <c r="D2" s="466"/>
      <c r="E2" s="466"/>
      <c r="F2" s="467"/>
    </row>
    <row r="3" spans="2:14" ht="12.75" customHeight="1" x14ac:dyDescent="0.25">
      <c r="B3" s="468"/>
      <c r="C3" s="469"/>
      <c r="D3" s="469"/>
      <c r="E3" s="469"/>
      <c r="F3" s="470"/>
    </row>
    <row r="4" spans="2:14" ht="12.75" customHeight="1" x14ac:dyDescent="0.25">
      <c r="B4" s="468"/>
      <c r="C4" s="469"/>
      <c r="D4" s="469"/>
      <c r="E4" s="469"/>
      <c r="F4" s="470"/>
    </row>
    <row r="5" spans="2:14" ht="12.75" customHeight="1" thickBot="1" x14ac:dyDescent="0.3">
      <c r="B5" s="471"/>
      <c r="C5" s="472"/>
      <c r="D5" s="472"/>
      <c r="E5" s="472"/>
      <c r="F5" s="473"/>
    </row>
    <row r="6" spans="2:14" ht="28.5" customHeight="1" thickBot="1" x14ac:dyDescent="0.3">
      <c r="B6" s="462" t="s">
        <v>366</v>
      </c>
      <c r="C6" s="463"/>
      <c r="D6" s="463"/>
      <c r="E6" s="463"/>
      <c r="F6" s="464"/>
    </row>
    <row r="7" spans="2:14" ht="42.75" customHeight="1" thickBot="1" x14ac:dyDescent="0.3">
      <c r="B7" s="107" t="s">
        <v>34</v>
      </c>
      <c r="C7" s="108" t="s">
        <v>358</v>
      </c>
      <c r="D7" s="108" t="s">
        <v>14</v>
      </c>
      <c r="E7" s="134" t="s">
        <v>15</v>
      </c>
      <c r="F7" s="135" t="s">
        <v>19</v>
      </c>
    </row>
    <row r="8" spans="2:14" ht="29.25" customHeight="1" x14ac:dyDescent="0.25">
      <c r="B8" s="17" t="s">
        <v>35</v>
      </c>
      <c r="C8" s="188"/>
      <c r="D8" s="133"/>
      <c r="E8" s="7"/>
      <c r="F8" s="22"/>
      <c r="H8" s="191"/>
    </row>
    <row r="9" spans="2:14" ht="29.25" customHeight="1" x14ac:dyDescent="0.25">
      <c r="B9" s="18" t="s">
        <v>36</v>
      </c>
      <c r="C9" s="189"/>
      <c r="D9" s="100"/>
      <c r="E9" s="3"/>
      <c r="F9" s="24"/>
      <c r="G9" s="230"/>
      <c r="H9" s="238"/>
      <c r="I9" s="238"/>
      <c r="J9" s="238"/>
      <c r="K9" s="238"/>
      <c r="L9" s="238"/>
      <c r="M9" s="238"/>
      <c r="N9" s="238"/>
    </row>
    <row r="10" spans="2:14" ht="29.25" customHeight="1" x14ac:dyDescent="0.25">
      <c r="B10" s="18" t="s">
        <v>37</v>
      </c>
      <c r="C10" s="189"/>
      <c r="D10" s="100"/>
      <c r="E10" s="3"/>
      <c r="F10" s="24"/>
      <c r="G10" s="230"/>
    </row>
    <row r="11" spans="2:14" ht="29.25" customHeight="1" x14ac:dyDescent="0.25">
      <c r="B11" s="18" t="s">
        <v>38</v>
      </c>
      <c r="C11" s="189"/>
      <c r="D11" s="100"/>
      <c r="E11" s="3"/>
      <c r="F11" s="24"/>
      <c r="G11" s="230"/>
    </row>
    <row r="12" spans="2:14" ht="29.25" customHeight="1" thickBot="1" x14ac:dyDescent="0.3">
      <c r="B12" s="18" t="s">
        <v>204</v>
      </c>
      <c r="C12" s="188"/>
      <c r="D12" s="100"/>
      <c r="E12" s="3"/>
      <c r="F12" s="24"/>
      <c r="G12" s="230"/>
    </row>
    <row r="13" spans="2:14" ht="20.25" customHeight="1" thickBot="1" x14ac:dyDescent="0.3">
      <c r="B13" s="136" t="s">
        <v>359</v>
      </c>
      <c r="C13" s="137">
        <v>0</v>
      </c>
      <c r="D13" s="138"/>
      <c r="E13" s="138"/>
      <c r="F13" s="139"/>
    </row>
    <row r="14" spans="2:14" x14ac:dyDescent="0.25">
      <c r="B14" s="83" t="s">
        <v>194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D265C-7110-4B88-9EAA-3BFF0050EDB0}">
  <sheetPr>
    <pageSetUpPr fitToPage="1"/>
  </sheetPr>
  <dimension ref="B1:C9"/>
  <sheetViews>
    <sheetView view="pageBreakPreview" zoomScale="60" zoomScaleNormal="30" workbookViewId="0">
      <selection activeCell="I7" sqref="I7"/>
    </sheetView>
  </sheetViews>
  <sheetFormatPr defaultColWidth="9.140625" defaultRowHeight="15.75" x14ac:dyDescent="0.25"/>
  <cols>
    <col min="1" max="1" width="3.85546875" style="77" customWidth="1"/>
    <col min="2" max="2" width="105" style="77" customWidth="1"/>
    <col min="3" max="3" width="105.14062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74" t="s">
        <v>342</v>
      </c>
      <c r="C2" s="475"/>
    </row>
    <row r="3" spans="2:3" ht="15" customHeight="1" x14ac:dyDescent="0.25">
      <c r="B3" s="476"/>
      <c r="C3" s="477"/>
    </row>
    <row r="4" spans="2:3" ht="15" customHeight="1" x14ac:dyDescent="0.25">
      <c r="B4" s="476"/>
      <c r="C4" s="477"/>
    </row>
    <row r="5" spans="2:3" ht="15" customHeight="1" thickBot="1" x14ac:dyDescent="0.3">
      <c r="B5" s="478"/>
      <c r="C5" s="479"/>
    </row>
    <row r="6" spans="2:3" ht="41.25" customHeight="1" thickBot="1" x14ac:dyDescent="0.3">
      <c r="B6" s="480" t="s">
        <v>365</v>
      </c>
      <c r="C6" s="481"/>
    </row>
    <row r="7" spans="2:3" ht="408.75" customHeight="1" x14ac:dyDescent="0.25">
      <c r="B7" s="163"/>
      <c r="C7" s="164"/>
    </row>
    <row r="8" spans="2:3" ht="409.6" customHeight="1" x14ac:dyDescent="0.25">
      <c r="B8" s="113"/>
      <c r="C8" s="114"/>
    </row>
    <row r="9" spans="2:3" x14ac:dyDescent="0.25">
      <c r="B9" s="78"/>
      <c r="C9" s="174"/>
    </row>
  </sheetData>
  <mergeCells count="2">
    <mergeCell ref="B2:C5"/>
    <mergeCell ref="B6:C6"/>
  </mergeCells>
  <printOptions horizontalCentered="1"/>
  <pageMargins left="7.874015748031496E-2" right="7.874015748031496E-2" top="0.35433070866141736" bottom="0.51181102362204722" header="0.19685039370078741" footer="0.31496062992125984"/>
  <pageSetup paperSize="9" scale="48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DCE55-6265-4823-9B8D-5E3960A4025B}">
  <sheetPr>
    <pageSetUpPr fitToPage="1"/>
  </sheetPr>
  <dimension ref="B1:Q192"/>
  <sheetViews>
    <sheetView zoomScale="60" zoomScaleNormal="60" workbookViewId="0">
      <pane xSplit="1" ySplit="4" topLeftCell="C179" activePane="bottomRight" state="frozen"/>
      <selection pane="topRight" activeCell="B1" sqref="B1"/>
      <selection pane="bottomLeft" activeCell="A5" sqref="A5"/>
      <selection pane="bottomRight" activeCell="H4" sqref="H4"/>
    </sheetView>
  </sheetViews>
  <sheetFormatPr defaultColWidth="9.140625" defaultRowHeight="45" customHeight="1" x14ac:dyDescent="0.25"/>
  <cols>
    <col min="1" max="1" width="4.42578125" style="43" customWidth="1"/>
    <col min="2" max="2" width="12.7109375" style="43" customWidth="1"/>
    <col min="3" max="3" width="73.140625" style="43" customWidth="1"/>
    <col min="4" max="9" width="29.7109375" style="43" customWidth="1"/>
    <col min="10" max="10" width="52.28515625" style="43" customWidth="1"/>
    <col min="11" max="14" width="9.140625" style="43"/>
    <col min="15" max="15" width="22.7109375" style="43" customWidth="1"/>
    <col min="16" max="16384" width="9.140625" style="43"/>
  </cols>
  <sheetData>
    <row r="1" spans="2:17" ht="45" customHeight="1" thickBot="1" x14ac:dyDescent="0.3"/>
    <row r="2" spans="2:17" ht="72" customHeight="1" thickBot="1" x14ac:dyDescent="0.3">
      <c r="B2" s="376" t="s">
        <v>6</v>
      </c>
      <c r="C2" s="377"/>
      <c r="D2" s="377"/>
      <c r="E2" s="377"/>
      <c r="F2" s="377"/>
      <c r="G2" s="377"/>
      <c r="H2" s="377"/>
      <c r="I2" s="377"/>
      <c r="J2" s="378"/>
    </row>
    <row r="3" spans="2:17" s="61" customFormat="1" ht="45" customHeight="1" x14ac:dyDescent="0.4">
      <c r="B3" s="55"/>
      <c r="C3" s="56" t="s">
        <v>166</v>
      </c>
      <c r="D3" s="57" t="s">
        <v>396</v>
      </c>
      <c r="E3" s="57"/>
      <c r="F3" s="58"/>
      <c r="G3" s="56" t="s">
        <v>108</v>
      </c>
      <c r="H3" s="59" t="s">
        <v>397</v>
      </c>
      <c r="I3" s="56" t="s">
        <v>167</v>
      </c>
      <c r="J3" s="60">
        <v>1</v>
      </c>
    </row>
    <row r="4" spans="2:17" ht="76.5" customHeight="1" thickBot="1" x14ac:dyDescent="0.3">
      <c r="B4" s="62" t="s">
        <v>7</v>
      </c>
      <c r="C4" s="63" t="s">
        <v>20</v>
      </c>
      <c r="D4" s="63" t="s">
        <v>8</v>
      </c>
      <c r="E4" s="63" t="s">
        <v>9</v>
      </c>
      <c r="F4" s="63" t="s">
        <v>10</v>
      </c>
      <c r="G4" s="63" t="s">
        <v>11</v>
      </c>
      <c r="H4" s="63" t="s">
        <v>109</v>
      </c>
      <c r="I4" s="63" t="s">
        <v>110</v>
      </c>
      <c r="J4" s="64" t="s">
        <v>19</v>
      </c>
    </row>
    <row r="5" spans="2:17" ht="45" customHeight="1" x14ac:dyDescent="0.25">
      <c r="B5" s="98">
        <v>1</v>
      </c>
      <c r="C5" s="244" t="s">
        <v>221</v>
      </c>
      <c r="D5" s="266">
        <v>277</v>
      </c>
      <c r="E5" s="244" t="s">
        <v>224</v>
      </c>
      <c r="F5" s="267">
        <v>0.91369800000000001</v>
      </c>
      <c r="G5" s="244" t="s">
        <v>111</v>
      </c>
      <c r="H5" s="268">
        <f t="shared" ref="H5:H17" si="0">D5*F5</f>
        <v>253.094346</v>
      </c>
      <c r="I5" s="268">
        <f t="shared" ref="I5:I17" si="1">H5*$H$3</f>
        <v>7592.8303800000003</v>
      </c>
      <c r="J5" s="213"/>
      <c r="N5" s="43" t="s">
        <v>224</v>
      </c>
      <c r="O5" s="48">
        <v>0.91369800000000001</v>
      </c>
    </row>
    <row r="6" spans="2:17" ht="45" customHeight="1" x14ac:dyDescent="0.25">
      <c r="B6" s="98">
        <v>2</v>
      </c>
      <c r="C6" s="244" t="s">
        <v>225</v>
      </c>
      <c r="D6" s="266">
        <v>89</v>
      </c>
      <c r="E6" s="244" t="s">
        <v>224</v>
      </c>
      <c r="F6" s="267">
        <v>0.91369800000000001</v>
      </c>
      <c r="G6" s="244" t="s">
        <v>111</v>
      </c>
      <c r="H6" s="268">
        <f t="shared" si="0"/>
        <v>81.319122000000007</v>
      </c>
      <c r="I6" s="268">
        <f>H6*$H$3</f>
        <v>2439.57366</v>
      </c>
      <c r="J6" s="44"/>
      <c r="N6" s="43" t="s">
        <v>372</v>
      </c>
      <c r="O6" s="48">
        <v>0.48629099999999997</v>
      </c>
      <c r="P6" s="211"/>
      <c r="Q6" s="211"/>
    </row>
    <row r="7" spans="2:17" ht="45" customHeight="1" x14ac:dyDescent="0.25">
      <c r="B7" s="98">
        <v>3</v>
      </c>
      <c r="C7" s="244" t="s">
        <v>226</v>
      </c>
      <c r="D7" s="266">
        <v>300</v>
      </c>
      <c r="E7" s="244" t="s">
        <v>224</v>
      </c>
      <c r="F7" s="267">
        <v>0.91369800000000001</v>
      </c>
      <c r="G7" s="244" t="s">
        <v>111</v>
      </c>
      <c r="H7" s="268">
        <f t="shared" si="0"/>
        <v>274.10939999999999</v>
      </c>
      <c r="I7" s="268">
        <f t="shared" si="1"/>
        <v>8223.2819999999992</v>
      </c>
      <c r="J7" s="44"/>
      <c r="N7" s="43" t="s">
        <v>259</v>
      </c>
      <c r="O7" s="48">
        <v>0.48630099999999998</v>
      </c>
      <c r="P7" s="211"/>
      <c r="Q7" s="211"/>
    </row>
    <row r="8" spans="2:17" ht="45" customHeight="1" x14ac:dyDescent="0.25">
      <c r="B8" s="98">
        <v>4</v>
      </c>
      <c r="C8" s="244" t="s">
        <v>227</v>
      </c>
      <c r="D8" s="266">
        <v>94</v>
      </c>
      <c r="E8" s="244" t="s">
        <v>224</v>
      </c>
      <c r="F8" s="267">
        <v>0.91369800000000001</v>
      </c>
      <c r="G8" s="244" t="s">
        <v>111</v>
      </c>
      <c r="H8" s="268">
        <f t="shared" si="0"/>
        <v>85.887612000000004</v>
      </c>
      <c r="I8" s="268">
        <f t="shared" si="1"/>
        <v>2576.6283600000002</v>
      </c>
      <c r="J8" s="44"/>
      <c r="N8" s="43" t="s">
        <v>301</v>
      </c>
      <c r="O8" s="48">
        <v>0.91369800000000001</v>
      </c>
      <c r="P8" s="211"/>
      <c r="Q8" s="211"/>
    </row>
    <row r="9" spans="2:17" ht="45" customHeight="1" x14ac:dyDescent="0.25">
      <c r="B9" s="98">
        <v>5</v>
      </c>
      <c r="C9" s="244" t="s">
        <v>228</v>
      </c>
      <c r="D9" s="266">
        <v>65</v>
      </c>
      <c r="E9" s="244" t="s">
        <v>224</v>
      </c>
      <c r="F9" s="267">
        <v>0.91369800000000001</v>
      </c>
      <c r="G9" s="244" t="s">
        <v>111</v>
      </c>
      <c r="H9" s="268">
        <f t="shared" si="0"/>
        <v>59.390369999999997</v>
      </c>
      <c r="I9" s="268">
        <f t="shared" si="1"/>
        <v>1781.7111</v>
      </c>
      <c r="J9" s="44"/>
      <c r="N9" s="43" t="s">
        <v>344</v>
      </c>
      <c r="O9" s="48">
        <v>0.60913200000000001</v>
      </c>
      <c r="P9" s="211"/>
      <c r="Q9" s="211"/>
    </row>
    <row r="10" spans="2:17" ht="45" customHeight="1" x14ac:dyDescent="0.25">
      <c r="B10" s="98">
        <v>6</v>
      </c>
      <c r="C10" s="244" t="s">
        <v>229</v>
      </c>
      <c r="D10" s="266">
        <v>83</v>
      </c>
      <c r="E10" s="244" t="s">
        <v>224</v>
      </c>
      <c r="F10" s="267">
        <v>0.91369800000000001</v>
      </c>
      <c r="G10" s="244" t="s">
        <v>111</v>
      </c>
      <c r="H10" s="268">
        <f t="shared" si="0"/>
        <v>75.836933999999999</v>
      </c>
      <c r="I10" s="268">
        <f t="shared" si="1"/>
        <v>2275.1080200000001</v>
      </c>
      <c r="J10" s="44"/>
      <c r="N10" s="43" t="s">
        <v>345</v>
      </c>
      <c r="O10" s="48">
        <v>0.76141499999999995</v>
      </c>
      <c r="P10" s="211"/>
      <c r="Q10" s="211"/>
    </row>
    <row r="11" spans="2:17" ht="45" customHeight="1" x14ac:dyDescent="0.25">
      <c r="B11" s="98">
        <v>7</v>
      </c>
      <c r="C11" s="244" t="s">
        <v>230</v>
      </c>
      <c r="D11" s="266">
        <v>235</v>
      </c>
      <c r="E11" s="244" t="s">
        <v>224</v>
      </c>
      <c r="F11" s="267">
        <v>0.91369800000000001</v>
      </c>
      <c r="G11" s="244" t="s">
        <v>111</v>
      </c>
      <c r="H11" s="268">
        <f t="shared" si="0"/>
        <v>214.71903</v>
      </c>
      <c r="I11" s="268">
        <f t="shared" si="1"/>
        <v>6441.5708999999997</v>
      </c>
      <c r="J11" s="44"/>
      <c r="N11" s="43" t="s">
        <v>346</v>
      </c>
      <c r="O11" s="48">
        <f>2*O6</f>
        <v>0.97258199999999995</v>
      </c>
      <c r="P11" s="211"/>
      <c r="Q11" s="211"/>
    </row>
    <row r="12" spans="2:17" ht="45" customHeight="1" x14ac:dyDescent="0.25">
      <c r="B12" s="98">
        <v>8</v>
      </c>
      <c r="C12" s="244" t="s">
        <v>231</v>
      </c>
      <c r="D12" s="266">
        <v>225</v>
      </c>
      <c r="E12" s="244" t="s">
        <v>224</v>
      </c>
      <c r="F12" s="267">
        <v>0.91369800000000001</v>
      </c>
      <c r="G12" s="244" t="s">
        <v>111</v>
      </c>
      <c r="H12" s="268">
        <f t="shared" si="0"/>
        <v>205.58205000000001</v>
      </c>
      <c r="I12" s="268">
        <f t="shared" si="1"/>
        <v>6167.4615000000003</v>
      </c>
      <c r="J12" s="44"/>
    </row>
    <row r="13" spans="2:17" ht="45" customHeight="1" x14ac:dyDescent="0.25">
      <c r="B13" s="98">
        <v>9</v>
      </c>
      <c r="C13" s="244" t="s">
        <v>232</v>
      </c>
      <c r="D13" s="266">
        <v>88.63</v>
      </c>
      <c r="E13" s="244" t="s">
        <v>224</v>
      </c>
      <c r="F13" s="267">
        <v>0.91369800000000001</v>
      </c>
      <c r="G13" s="244" t="s">
        <v>111</v>
      </c>
      <c r="H13" s="268">
        <f t="shared" si="0"/>
        <v>80.981053739999993</v>
      </c>
      <c r="I13" s="268">
        <f t="shared" si="1"/>
        <v>2429.4316122</v>
      </c>
      <c r="J13" s="44"/>
    </row>
    <row r="14" spans="2:17" ht="45" customHeight="1" x14ac:dyDescent="0.25">
      <c r="B14" s="98">
        <v>10</v>
      </c>
      <c r="C14" s="244" t="s">
        <v>233</v>
      </c>
      <c r="D14" s="266">
        <v>67.38</v>
      </c>
      <c r="E14" s="244" t="s">
        <v>224</v>
      </c>
      <c r="F14" s="267">
        <v>0.91369800000000001</v>
      </c>
      <c r="G14" s="244" t="s">
        <v>111</v>
      </c>
      <c r="H14" s="268">
        <f t="shared" si="0"/>
        <v>61.564971239999998</v>
      </c>
      <c r="I14" s="268">
        <f t="shared" si="1"/>
        <v>1846.9491372</v>
      </c>
      <c r="J14" s="44"/>
    </row>
    <row r="15" spans="2:17" ht="45" customHeight="1" x14ac:dyDescent="0.25">
      <c r="B15" s="98">
        <v>11</v>
      </c>
      <c r="C15" s="244" t="s">
        <v>115</v>
      </c>
      <c r="D15" s="266">
        <v>178</v>
      </c>
      <c r="E15" s="244" t="s">
        <v>224</v>
      </c>
      <c r="F15" s="267">
        <v>0.91369800000000001</v>
      </c>
      <c r="G15" s="244" t="s">
        <v>111</v>
      </c>
      <c r="H15" s="268">
        <f t="shared" si="0"/>
        <v>162.63824400000001</v>
      </c>
      <c r="I15" s="268">
        <f t="shared" si="1"/>
        <v>4879.14732</v>
      </c>
      <c r="J15" s="44"/>
    </row>
    <row r="16" spans="2:17" ht="45" customHeight="1" x14ac:dyDescent="0.25">
      <c r="B16" s="98">
        <v>12</v>
      </c>
      <c r="C16" s="244" t="s">
        <v>234</v>
      </c>
      <c r="D16" s="266">
        <v>219</v>
      </c>
      <c r="E16" s="244" t="s">
        <v>224</v>
      </c>
      <c r="F16" s="267">
        <v>0.91369800000000001</v>
      </c>
      <c r="G16" s="244" t="s">
        <v>111</v>
      </c>
      <c r="H16" s="268">
        <f t="shared" si="0"/>
        <v>200.099862</v>
      </c>
      <c r="I16" s="268">
        <f t="shared" si="1"/>
        <v>6002.99586</v>
      </c>
      <c r="J16" s="44"/>
    </row>
    <row r="17" spans="2:10" ht="45" customHeight="1" x14ac:dyDescent="0.25">
      <c r="B17" s="98">
        <v>13</v>
      </c>
      <c r="C17" s="244" t="s">
        <v>116</v>
      </c>
      <c r="D17" s="266">
        <v>141</v>
      </c>
      <c r="E17" s="244" t="s">
        <v>224</v>
      </c>
      <c r="F17" s="267">
        <v>0.91369800000000001</v>
      </c>
      <c r="G17" s="244" t="s">
        <v>111</v>
      </c>
      <c r="H17" s="268">
        <f t="shared" si="0"/>
        <v>128.83141800000001</v>
      </c>
      <c r="I17" s="268">
        <f t="shared" si="1"/>
        <v>3864.9425400000005</v>
      </c>
      <c r="J17" s="44"/>
    </row>
    <row r="18" spans="2:10" ht="45" customHeight="1" x14ac:dyDescent="0.25">
      <c r="B18" s="98">
        <v>14</v>
      </c>
      <c r="C18" s="244" t="s">
        <v>389</v>
      </c>
      <c r="D18" s="266">
        <v>162</v>
      </c>
      <c r="E18" s="244" t="s">
        <v>224</v>
      </c>
      <c r="F18" s="267">
        <v>0.91369800000000001</v>
      </c>
      <c r="G18" s="244" t="s">
        <v>111</v>
      </c>
      <c r="H18" s="268">
        <f t="shared" ref="H18:H24" si="2">D18*F18</f>
        <v>148.01907600000001</v>
      </c>
      <c r="I18" s="268">
        <f t="shared" ref="I18:I24" si="3">H18*$H$3</f>
        <v>4440.5722800000003</v>
      </c>
      <c r="J18" s="44"/>
    </row>
    <row r="19" spans="2:10" ht="45" customHeight="1" x14ac:dyDescent="0.25">
      <c r="B19" s="98">
        <v>16</v>
      </c>
      <c r="C19" s="244" t="s">
        <v>235</v>
      </c>
      <c r="D19" s="266">
        <v>260</v>
      </c>
      <c r="E19" s="244" t="s">
        <v>224</v>
      </c>
      <c r="F19" s="267">
        <v>0.91369800000000001</v>
      </c>
      <c r="G19" s="244" t="s">
        <v>111</v>
      </c>
      <c r="H19" s="268">
        <f t="shared" si="2"/>
        <v>237.56147999999999</v>
      </c>
      <c r="I19" s="268">
        <f t="shared" si="3"/>
        <v>7126.8444</v>
      </c>
      <c r="J19" s="44"/>
    </row>
    <row r="20" spans="2:10" ht="45" customHeight="1" x14ac:dyDescent="0.25">
      <c r="B20" s="98">
        <v>17</v>
      </c>
      <c r="C20" s="244" t="s">
        <v>236</v>
      </c>
      <c r="D20" s="266">
        <v>87</v>
      </c>
      <c r="E20" s="244" t="s">
        <v>224</v>
      </c>
      <c r="F20" s="267">
        <v>0.91369800000000001</v>
      </c>
      <c r="G20" s="244" t="s">
        <v>111</v>
      </c>
      <c r="H20" s="268">
        <f t="shared" si="2"/>
        <v>79.491726</v>
      </c>
      <c r="I20" s="268">
        <f t="shared" si="3"/>
        <v>2384.7517800000001</v>
      </c>
      <c r="J20" s="44"/>
    </row>
    <row r="21" spans="2:10" ht="45" customHeight="1" x14ac:dyDescent="0.25">
      <c r="B21" s="98">
        <v>18</v>
      </c>
      <c r="C21" s="244" t="s">
        <v>118</v>
      </c>
      <c r="D21" s="266">
        <v>146</v>
      </c>
      <c r="E21" s="244" t="s">
        <v>224</v>
      </c>
      <c r="F21" s="267">
        <v>0.91369800000000001</v>
      </c>
      <c r="G21" s="244" t="s">
        <v>111</v>
      </c>
      <c r="H21" s="268">
        <f t="shared" si="2"/>
        <v>133.39990800000001</v>
      </c>
      <c r="I21" s="268">
        <f t="shared" si="3"/>
        <v>4001.9972400000001</v>
      </c>
      <c r="J21" s="44"/>
    </row>
    <row r="22" spans="2:10" ht="45" customHeight="1" x14ac:dyDescent="0.25">
      <c r="B22" s="98">
        <v>19</v>
      </c>
      <c r="C22" s="244" t="s">
        <v>121</v>
      </c>
      <c r="D22" s="266">
        <v>356</v>
      </c>
      <c r="E22" s="244" t="s">
        <v>224</v>
      </c>
      <c r="F22" s="267">
        <v>0.91369800000000001</v>
      </c>
      <c r="G22" s="244" t="s">
        <v>111</v>
      </c>
      <c r="H22" s="268">
        <f t="shared" si="2"/>
        <v>325.27648800000003</v>
      </c>
      <c r="I22" s="268">
        <f t="shared" si="3"/>
        <v>9758.2946400000001</v>
      </c>
      <c r="J22" s="44"/>
    </row>
    <row r="23" spans="2:10" ht="45" customHeight="1" x14ac:dyDescent="0.25">
      <c r="B23" s="98">
        <v>20</v>
      </c>
      <c r="C23" s="244" t="s">
        <v>237</v>
      </c>
      <c r="D23" s="266">
        <v>100</v>
      </c>
      <c r="E23" s="244" t="s">
        <v>224</v>
      </c>
      <c r="F23" s="267">
        <v>0.91369800000000001</v>
      </c>
      <c r="G23" s="244" t="s">
        <v>111</v>
      </c>
      <c r="H23" s="268">
        <f t="shared" si="2"/>
        <v>91.369799999999998</v>
      </c>
      <c r="I23" s="268">
        <f t="shared" si="3"/>
        <v>2741.0940000000001</v>
      </c>
      <c r="J23" s="44"/>
    </row>
    <row r="24" spans="2:10" ht="45" customHeight="1" x14ac:dyDescent="0.25">
      <c r="B24" s="98">
        <v>21</v>
      </c>
      <c r="C24" s="244" t="s">
        <v>132</v>
      </c>
      <c r="D24" s="266">
        <v>949</v>
      </c>
      <c r="E24" s="244" t="s">
        <v>224</v>
      </c>
      <c r="F24" s="267">
        <v>0.91369800000000001</v>
      </c>
      <c r="G24" s="244" t="s">
        <v>111</v>
      </c>
      <c r="H24" s="268">
        <f t="shared" si="2"/>
        <v>867.09940200000005</v>
      </c>
      <c r="I24" s="268">
        <f t="shared" si="3"/>
        <v>26012.982060000002</v>
      </c>
      <c r="J24" s="44"/>
    </row>
    <row r="25" spans="2:10" ht="45" customHeight="1" x14ac:dyDescent="0.25">
      <c r="B25" s="98">
        <v>22</v>
      </c>
      <c r="C25" s="244" t="s">
        <v>238</v>
      </c>
      <c r="D25" s="266">
        <v>97</v>
      </c>
      <c r="E25" s="244" t="s">
        <v>224</v>
      </c>
      <c r="F25" s="267">
        <v>0.91369800000000001</v>
      </c>
      <c r="G25" s="244" t="s">
        <v>111</v>
      </c>
      <c r="H25" s="268">
        <f t="shared" ref="H25:H32" si="4">D25*F25</f>
        <v>88.628705999999994</v>
      </c>
      <c r="I25" s="268">
        <f t="shared" ref="I25:I32" si="5">H25*$H$3</f>
        <v>2658.8611799999999</v>
      </c>
      <c r="J25" s="44"/>
    </row>
    <row r="26" spans="2:10" ht="45" customHeight="1" x14ac:dyDescent="0.25">
      <c r="B26" s="98">
        <v>23</v>
      </c>
      <c r="C26" s="244" t="s">
        <v>239</v>
      </c>
      <c r="D26" s="266">
        <v>210</v>
      </c>
      <c r="E26" s="244" t="s">
        <v>224</v>
      </c>
      <c r="F26" s="267">
        <v>0.91369800000000001</v>
      </c>
      <c r="G26" s="244" t="s">
        <v>111</v>
      </c>
      <c r="H26" s="268">
        <f t="shared" si="4"/>
        <v>191.87657999999999</v>
      </c>
      <c r="I26" s="268">
        <f t="shared" si="5"/>
        <v>5756.2973999999995</v>
      </c>
      <c r="J26" s="44"/>
    </row>
    <row r="27" spans="2:10" ht="45" customHeight="1" x14ac:dyDescent="0.25">
      <c r="B27" s="98">
        <v>24</v>
      </c>
      <c r="C27" s="244" t="s">
        <v>126</v>
      </c>
      <c r="D27" s="266">
        <v>273</v>
      </c>
      <c r="E27" s="244" t="s">
        <v>224</v>
      </c>
      <c r="F27" s="267">
        <v>0.91369800000000001</v>
      </c>
      <c r="G27" s="244" t="s">
        <v>111</v>
      </c>
      <c r="H27" s="268">
        <f t="shared" si="4"/>
        <v>249.43955400000002</v>
      </c>
      <c r="I27" s="268">
        <f t="shared" si="5"/>
        <v>7483.1866200000004</v>
      </c>
      <c r="J27" s="44"/>
    </row>
    <row r="28" spans="2:10" ht="45" customHeight="1" x14ac:dyDescent="0.25">
      <c r="B28" s="98">
        <v>25</v>
      </c>
      <c r="C28" s="244" t="s">
        <v>240</v>
      </c>
      <c r="D28" s="266">
        <v>54.8</v>
      </c>
      <c r="E28" s="244" t="s">
        <v>224</v>
      </c>
      <c r="F28" s="267">
        <v>0.91369800000000001</v>
      </c>
      <c r="G28" s="244" t="s">
        <v>111</v>
      </c>
      <c r="H28" s="268">
        <f t="shared" si="4"/>
        <v>50.070650399999998</v>
      </c>
      <c r="I28" s="268">
        <f t="shared" si="5"/>
        <v>1502.119512</v>
      </c>
      <c r="J28" s="44"/>
    </row>
    <row r="29" spans="2:10" ht="45" customHeight="1" x14ac:dyDescent="0.25">
      <c r="B29" s="98">
        <v>26</v>
      </c>
      <c r="C29" s="244" t="s">
        <v>134</v>
      </c>
      <c r="D29" s="266">
        <v>241</v>
      </c>
      <c r="E29" s="244" t="s">
        <v>224</v>
      </c>
      <c r="F29" s="267">
        <v>0.91369800000000001</v>
      </c>
      <c r="G29" s="244" t="s">
        <v>111</v>
      </c>
      <c r="H29" s="268">
        <f t="shared" si="4"/>
        <v>220.20121800000001</v>
      </c>
      <c r="I29" s="268">
        <f t="shared" si="5"/>
        <v>6606.0365400000001</v>
      </c>
      <c r="J29" s="44"/>
    </row>
    <row r="30" spans="2:10" ht="45" customHeight="1" x14ac:dyDescent="0.25">
      <c r="B30" s="98">
        <v>27</v>
      </c>
      <c r="C30" s="244" t="s">
        <v>241</v>
      </c>
      <c r="D30" s="266">
        <v>135</v>
      </c>
      <c r="E30" s="244" t="s">
        <v>224</v>
      </c>
      <c r="F30" s="267">
        <v>0.91369800000000001</v>
      </c>
      <c r="G30" s="244" t="s">
        <v>111</v>
      </c>
      <c r="H30" s="268">
        <f t="shared" si="4"/>
        <v>123.34923000000001</v>
      </c>
      <c r="I30" s="268">
        <f t="shared" si="5"/>
        <v>3700.4769000000001</v>
      </c>
      <c r="J30" s="44"/>
    </row>
    <row r="31" spans="2:10" ht="45" customHeight="1" x14ac:dyDescent="0.25">
      <c r="B31" s="98">
        <v>28</v>
      </c>
      <c r="C31" s="244" t="s">
        <v>381</v>
      </c>
      <c r="D31" s="266">
        <v>57.14</v>
      </c>
      <c r="E31" s="244" t="s">
        <v>224</v>
      </c>
      <c r="F31" s="267">
        <v>0.91369800000000001</v>
      </c>
      <c r="G31" s="244" t="s">
        <v>111</v>
      </c>
      <c r="H31" s="268">
        <f t="shared" si="4"/>
        <v>52.208703720000003</v>
      </c>
      <c r="I31" s="268">
        <f t="shared" si="5"/>
        <v>1566.2611116</v>
      </c>
      <c r="J31" s="44"/>
    </row>
    <row r="32" spans="2:10" ht="45" customHeight="1" x14ac:dyDescent="0.25">
      <c r="B32" s="98">
        <v>29</v>
      </c>
      <c r="C32" s="244" t="s">
        <v>378</v>
      </c>
      <c r="D32" s="266">
        <v>547</v>
      </c>
      <c r="E32" s="244" t="s">
        <v>224</v>
      </c>
      <c r="F32" s="267">
        <v>0.91369800000000001</v>
      </c>
      <c r="G32" s="244" t="s">
        <v>111</v>
      </c>
      <c r="H32" s="268">
        <f t="shared" si="4"/>
        <v>499.79280599999998</v>
      </c>
      <c r="I32" s="268">
        <f t="shared" si="5"/>
        <v>14993.784179999999</v>
      </c>
      <c r="J32" s="44"/>
    </row>
    <row r="33" spans="2:10" ht="45" customHeight="1" x14ac:dyDescent="0.25">
      <c r="B33" s="98">
        <v>30</v>
      </c>
      <c r="C33" s="244" t="s">
        <v>131</v>
      </c>
      <c r="D33" s="266">
        <v>296</v>
      </c>
      <c r="E33" s="244" t="s">
        <v>224</v>
      </c>
      <c r="F33" s="267">
        <v>0.91369800000000001</v>
      </c>
      <c r="G33" s="244" t="s">
        <v>111</v>
      </c>
      <c r="H33" s="268">
        <f>D33*F33</f>
        <v>270.45460800000001</v>
      </c>
      <c r="I33" s="268">
        <f>H33*$H$3</f>
        <v>8113.6382400000002</v>
      </c>
      <c r="J33" s="44"/>
    </row>
    <row r="34" spans="2:10" ht="45" customHeight="1" x14ac:dyDescent="0.25">
      <c r="B34" s="98">
        <v>31</v>
      </c>
      <c r="C34" s="244" t="s">
        <v>242</v>
      </c>
      <c r="D34" s="266">
        <v>71</v>
      </c>
      <c r="E34" s="244" t="s">
        <v>224</v>
      </c>
      <c r="F34" s="267">
        <v>0.91369800000000001</v>
      </c>
      <c r="G34" s="244" t="s">
        <v>111</v>
      </c>
      <c r="H34" s="268">
        <f t="shared" ref="H34:H39" si="6">D34*F34</f>
        <v>64.872557999999998</v>
      </c>
      <c r="I34" s="268">
        <f t="shared" ref="I34:I39" si="7">H34*$H$3</f>
        <v>1946.1767399999999</v>
      </c>
      <c r="J34" s="44"/>
    </row>
    <row r="35" spans="2:10" ht="45" customHeight="1" x14ac:dyDescent="0.25">
      <c r="B35" s="98">
        <v>32</v>
      </c>
      <c r="C35" s="244" t="s">
        <v>152</v>
      </c>
      <c r="D35" s="266">
        <v>554</v>
      </c>
      <c r="E35" s="244" t="s">
        <v>224</v>
      </c>
      <c r="F35" s="267">
        <v>0.91369800000000001</v>
      </c>
      <c r="G35" s="244" t="s">
        <v>111</v>
      </c>
      <c r="H35" s="268">
        <f t="shared" si="6"/>
        <v>506.188692</v>
      </c>
      <c r="I35" s="268">
        <f t="shared" si="7"/>
        <v>15185.660760000001</v>
      </c>
      <c r="J35" s="44"/>
    </row>
    <row r="36" spans="2:10" ht="45" customHeight="1" x14ac:dyDescent="0.25">
      <c r="B36" s="98">
        <v>33</v>
      </c>
      <c r="C36" s="244" t="s">
        <v>151</v>
      </c>
      <c r="D36" s="266">
        <v>115</v>
      </c>
      <c r="E36" s="244" t="s">
        <v>224</v>
      </c>
      <c r="F36" s="267">
        <v>0.91369800000000001</v>
      </c>
      <c r="G36" s="244" t="s">
        <v>111</v>
      </c>
      <c r="H36" s="268">
        <f t="shared" si="6"/>
        <v>105.07527</v>
      </c>
      <c r="I36" s="268">
        <f t="shared" si="7"/>
        <v>3152.2581</v>
      </c>
      <c r="J36" s="44"/>
    </row>
    <row r="37" spans="2:10" ht="45" customHeight="1" x14ac:dyDescent="0.25">
      <c r="B37" s="98">
        <v>34</v>
      </c>
      <c r="C37" s="244" t="s">
        <v>112</v>
      </c>
      <c r="D37" s="266">
        <v>139</v>
      </c>
      <c r="E37" s="244" t="s">
        <v>224</v>
      </c>
      <c r="F37" s="267">
        <v>0.91369800000000001</v>
      </c>
      <c r="G37" s="244" t="s">
        <v>111</v>
      </c>
      <c r="H37" s="268">
        <f t="shared" si="6"/>
        <v>127.00402200000001</v>
      </c>
      <c r="I37" s="268">
        <f t="shared" si="7"/>
        <v>3810.12066</v>
      </c>
      <c r="J37" s="44"/>
    </row>
    <row r="38" spans="2:10" ht="45" customHeight="1" x14ac:dyDescent="0.25">
      <c r="B38" s="98">
        <v>35</v>
      </c>
      <c r="C38" s="244" t="s">
        <v>243</v>
      </c>
      <c r="D38" s="266">
        <v>1255</v>
      </c>
      <c r="E38" s="244" t="s">
        <v>224</v>
      </c>
      <c r="F38" s="267">
        <v>0.91369800000000001</v>
      </c>
      <c r="G38" s="244" t="s">
        <v>111</v>
      </c>
      <c r="H38" s="268">
        <f t="shared" si="6"/>
        <v>1146.6909900000001</v>
      </c>
      <c r="I38" s="268">
        <f t="shared" si="7"/>
        <v>34400.729700000004</v>
      </c>
      <c r="J38" s="44"/>
    </row>
    <row r="39" spans="2:10" ht="45" customHeight="1" x14ac:dyDescent="0.25">
      <c r="B39" s="98">
        <v>36</v>
      </c>
      <c r="C39" s="244" t="s">
        <v>113</v>
      </c>
      <c r="D39" s="266">
        <v>223</v>
      </c>
      <c r="E39" s="244" t="s">
        <v>224</v>
      </c>
      <c r="F39" s="267">
        <v>0.91369800000000001</v>
      </c>
      <c r="G39" s="244" t="s">
        <v>111</v>
      </c>
      <c r="H39" s="268">
        <f t="shared" si="6"/>
        <v>203.75465400000002</v>
      </c>
      <c r="I39" s="268">
        <f t="shared" si="7"/>
        <v>6112.6396200000008</v>
      </c>
      <c r="J39" s="44"/>
    </row>
    <row r="40" spans="2:10" ht="45" customHeight="1" x14ac:dyDescent="0.25">
      <c r="B40" s="98">
        <v>37</v>
      </c>
      <c r="C40" s="244" t="s">
        <v>139</v>
      </c>
      <c r="D40" s="266">
        <v>460</v>
      </c>
      <c r="E40" s="244" t="s">
        <v>224</v>
      </c>
      <c r="F40" s="267">
        <v>0.91369800000000001</v>
      </c>
      <c r="G40" s="244" t="s">
        <v>111</v>
      </c>
      <c r="H40" s="268">
        <f>D40*F40</f>
        <v>420.30108000000001</v>
      </c>
      <c r="I40" s="268">
        <f>H40*$H$3</f>
        <v>12609.0324</v>
      </c>
      <c r="J40" s="44"/>
    </row>
    <row r="41" spans="2:10" ht="45" customHeight="1" x14ac:dyDescent="0.25">
      <c r="B41" s="98">
        <v>38</v>
      </c>
      <c r="C41" s="244" t="s">
        <v>143</v>
      </c>
      <c r="D41" s="266">
        <v>294</v>
      </c>
      <c r="E41" s="244" t="s">
        <v>224</v>
      </c>
      <c r="F41" s="267">
        <v>0.91369800000000001</v>
      </c>
      <c r="G41" s="244" t="s">
        <v>111</v>
      </c>
      <c r="H41" s="268">
        <f t="shared" ref="H41:H49" si="8">D41*F41</f>
        <v>268.62721199999999</v>
      </c>
      <c r="I41" s="268">
        <f>H41*$H$3</f>
        <v>8058.8163599999998</v>
      </c>
      <c r="J41" s="44"/>
    </row>
    <row r="42" spans="2:10" ht="45" customHeight="1" x14ac:dyDescent="0.25">
      <c r="B42" s="98">
        <v>39</v>
      </c>
      <c r="C42" s="244" t="s">
        <v>244</v>
      </c>
      <c r="D42" s="266">
        <v>493</v>
      </c>
      <c r="E42" s="244" t="s">
        <v>224</v>
      </c>
      <c r="F42" s="267">
        <v>0.91369800000000001</v>
      </c>
      <c r="G42" s="244" t="s">
        <v>111</v>
      </c>
      <c r="H42" s="268">
        <f>D42*F42</f>
        <v>450.45311400000003</v>
      </c>
      <c r="I42" s="268">
        <f>H42*$H$3</f>
        <v>13513.593420000001</v>
      </c>
      <c r="J42" s="44"/>
    </row>
    <row r="43" spans="2:10" ht="45" customHeight="1" x14ac:dyDescent="0.25">
      <c r="B43" s="98">
        <v>40</v>
      </c>
      <c r="C43" s="244" t="s">
        <v>245</v>
      </c>
      <c r="D43" s="266">
        <v>144</v>
      </c>
      <c r="E43" s="244" t="s">
        <v>224</v>
      </c>
      <c r="F43" s="267">
        <v>0.91369800000000001</v>
      </c>
      <c r="G43" s="244" t="s">
        <v>111</v>
      </c>
      <c r="H43" s="268">
        <f t="shared" si="8"/>
        <v>131.57251199999999</v>
      </c>
      <c r="I43" s="268">
        <f t="shared" ref="I43:I49" si="9">H43*$H$3</f>
        <v>3947.1753599999997</v>
      </c>
      <c r="J43" s="44"/>
    </row>
    <row r="44" spans="2:10" ht="45" customHeight="1" x14ac:dyDescent="0.25">
      <c r="B44" s="98">
        <v>41</v>
      </c>
      <c r="C44" s="244" t="s">
        <v>146</v>
      </c>
      <c r="D44" s="266">
        <v>437</v>
      </c>
      <c r="E44" s="244" t="s">
        <v>224</v>
      </c>
      <c r="F44" s="267">
        <v>0.91369800000000001</v>
      </c>
      <c r="G44" s="244" t="s">
        <v>111</v>
      </c>
      <c r="H44" s="268">
        <f t="shared" si="8"/>
        <v>399.28602599999999</v>
      </c>
      <c r="I44" s="268">
        <f t="shared" si="9"/>
        <v>11978.58078</v>
      </c>
      <c r="J44" s="44"/>
    </row>
    <row r="45" spans="2:10" ht="45" customHeight="1" x14ac:dyDescent="0.25">
      <c r="B45" s="98">
        <v>42</v>
      </c>
      <c r="C45" s="244" t="s">
        <v>222</v>
      </c>
      <c r="D45" s="266">
        <v>322</v>
      </c>
      <c r="E45" s="244" t="s">
        <v>224</v>
      </c>
      <c r="F45" s="267">
        <v>0.91369800000000001</v>
      </c>
      <c r="G45" s="244" t="s">
        <v>111</v>
      </c>
      <c r="H45" s="268">
        <f t="shared" si="8"/>
        <v>294.210756</v>
      </c>
      <c r="I45" s="268">
        <f t="shared" si="9"/>
        <v>8826.3226799999993</v>
      </c>
      <c r="J45" s="44"/>
    </row>
    <row r="46" spans="2:10" ht="45" customHeight="1" x14ac:dyDescent="0.25">
      <c r="B46" s="98">
        <v>43</v>
      </c>
      <c r="C46" s="244" t="s">
        <v>148</v>
      </c>
      <c r="D46" s="266">
        <v>135</v>
      </c>
      <c r="E46" s="244" t="s">
        <v>224</v>
      </c>
      <c r="F46" s="267">
        <v>0.91369800000000001</v>
      </c>
      <c r="G46" s="244" t="s">
        <v>111</v>
      </c>
      <c r="H46" s="268">
        <f t="shared" si="8"/>
        <v>123.34923000000001</v>
      </c>
      <c r="I46" s="268">
        <f t="shared" si="9"/>
        <v>3700.4769000000001</v>
      </c>
      <c r="J46" s="44"/>
    </row>
    <row r="47" spans="2:10" ht="45" customHeight="1" x14ac:dyDescent="0.25">
      <c r="B47" s="98">
        <v>44</v>
      </c>
      <c r="C47" s="244" t="s">
        <v>223</v>
      </c>
      <c r="D47" s="266">
        <v>92</v>
      </c>
      <c r="E47" s="244" t="s">
        <v>224</v>
      </c>
      <c r="F47" s="267">
        <v>0.91369800000000001</v>
      </c>
      <c r="G47" s="244" t="s">
        <v>111</v>
      </c>
      <c r="H47" s="268">
        <f t="shared" si="8"/>
        <v>84.060215999999997</v>
      </c>
      <c r="I47" s="268">
        <f>H47*$H$3</f>
        <v>2521.8064799999997</v>
      </c>
      <c r="J47" s="44"/>
    </row>
    <row r="48" spans="2:10" ht="45" customHeight="1" x14ac:dyDescent="0.25">
      <c r="B48" s="98">
        <v>45</v>
      </c>
      <c r="C48" s="244" t="s">
        <v>153</v>
      </c>
      <c r="D48" s="266">
        <v>311</v>
      </c>
      <c r="E48" s="244" t="s">
        <v>224</v>
      </c>
      <c r="F48" s="267">
        <v>0.91369800000000001</v>
      </c>
      <c r="G48" s="244" t="s">
        <v>111</v>
      </c>
      <c r="H48" s="268">
        <f t="shared" si="8"/>
        <v>284.160078</v>
      </c>
      <c r="I48" s="268">
        <f t="shared" si="9"/>
        <v>8524.8023400000002</v>
      </c>
      <c r="J48" s="44"/>
    </row>
    <row r="49" spans="2:10" ht="45" customHeight="1" x14ac:dyDescent="0.25">
      <c r="B49" s="98">
        <v>46</v>
      </c>
      <c r="C49" s="244" t="s">
        <v>145</v>
      </c>
      <c r="D49" s="266">
        <v>645</v>
      </c>
      <c r="E49" s="244" t="s">
        <v>259</v>
      </c>
      <c r="F49" s="267">
        <v>0.48630099999999998</v>
      </c>
      <c r="G49" s="244" t="s">
        <v>111</v>
      </c>
      <c r="H49" s="268">
        <f t="shared" si="8"/>
        <v>313.66414499999996</v>
      </c>
      <c r="I49" s="268">
        <f t="shared" si="9"/>
        <v>9409.9243499999993</v>
      </c>
      <c r="J49" s="44"/>
    </row>
    <row r="50" spans="2:10" ht="45" customHeight="1" x14ac:dyDescent="0.25">
      <c r="B50" s="98">
        <v>47</v>
      </c>
      <c r="C50" s="244" t="s">
        <v>142</v>
      </c>
      <c r="D50" s="266">
        <v>617</v>
      </c>
      <c r="E50" s="244" t="s">
        <v>224</v>
      </c>
      <c r="F50" s="267">
        <v>0.91369800000000001</v>
      </c>
      <c r="G50" s="244" t="s">
        <v>111</v>
      </c>
      <c r="H50" s="268">
        <f>D50*F50</f>
        <v>563.751666</v>
      </c>
      <c r="I50" s="268">
        <f>H50*$H$3</f>
        <v>16912.54998</v>
      </c>
      <c r="J50" s="44"/>
    </row>
    <row r="51" spans="2:10" ht="45" customHeight="1" x14ac:dyDescent="0.25">
      <c r="B51" s="98">
        <v>48</v>
      </c>
      <c r="C51" s="244" t="s">
        <v>246</v>
      </c>
      <c r="D51" s="266">
        <v>59</v>
      </c>
      <c r="E51" s="244" t="s">
        <v>224</v>
      </c>
      <c r="F51" s="267">
        <v>0.91369800000000001</v>
      </c>
      <c r="G51" s="244" t="s">
        <v>111</v>
      </c>
      <c r="H51" s="268">
        <f t="shared" ref="H51:H64" si="10">D51*F51</f>
        <v>53.908182000000004</v>
      </c>
      <c r="I51" s="268">
        <f t="shared" ref="I51:I64" si="11">H51*$H$3</f>
        <v>1617.2454600000001</v>
      </c>
      <c r="J51" s="44"/>
    </row>
    <row r="52" spans="2:10" ht="45" customHeight="1" x14ac:dyDescent="0.25">
      <c r="B52" s="98">
        <v>49</v>
      </c>
      <c r="C52" s="244" t="s">
        <v>123</v>
      </c>
      <c r="D52" s="266">
        <v>466</v>
      </c>
      <c r="E52" s="244" t="s">
        <v>224</v>
      </c>
      <c r="F52" s="267">
        <v>0.91369800000000001</v>
      </c>
      <c r="G52" s="244" t="s">
        <v>111</v>
      </c>
      <c r="H52" s="268">
        <f t="shared" si="10"/>
        <v>425.78326800000002</v>
      </c>
      <c r="I52" s="268">
        <f t="shared" si="11"/>
        <v>12773.49804</v>
      </c>
      <c r="J52" s="44"/>
    </row>
    <row r="53" spans="2:10" ht="45" customHeight="1" x14ac:dyDescent="0.25">
      <c r="B53" s="98">
        <v>50</v>
      </c>
      <c r="C53" s="244" t="s">
        <v>122</v>
      </c>
      <c r="D53" s="266">
        <v>402</v>
      </c>
      <c r="E53" s="244" t="s">
        <v>224</v>
      </c>
      <c r="F53" s="267">
        <v>0.91369800000000001</v>
      </c>
      <c r="G53" s="244" t="s">
        <v>111</v>
      </c>
      <c r="H53" s="268">
        <f t="shared" si="10"/>
        <v>367.30659600000001</v>
      </c>
      <c r="I53" s="268">
        <f t="shared" si="11"/>
        <v>11019.19788</v>
      </c>
      <c r="J53" s="44"/>
    </row>
    <row r="54" spans="2:10" ht="45" customHeight="1" x14ac:dyDescent="0.25">
      <c r="B54" s="98">
        <v>51</v>
      </c>
      <c r="C54" s="244" t="s">
        <v>139</v>
      </c>
      <c r="D54" s="266">
        <v>97</v>
      </c>
      <c r="E54" s="244" t="s">
        <v>224</v>
      </c>
      <c r="F54" s="267">
        <v>0.91369800000000001</v>
      </c>
      <c r="G54" s="244" t="s">
        <v>111</v>
      </c>
      <c r="H54" s="268">
        <f t="shared" si="10"/>
        <v>88.628705999999994</v>
      </c>
      <c r="I54" s="268">
        <f t="shared" si="11"/>
        <v>2658.8611799999999</v>
      </c>
      <c r="J54" s="44"/>
    </row>
    <row r="55" spans="2:10" ht="45" customHeight="1" x14ac:dyDescent="0.25">
      <c r="B55" s="98">
        <v>52</v>
      </c>
      <c r="C55" s="244" t="s">
        <v>128</v>
      </c>
      <c r="D55" s="266">
        <v>129</v>
      </c>
      <c r="E55" s="244" t="s">
        <v>224</v>
      </c>
      <c r="F55" s="267">
        <v>0.91369800000000001</v>
      </c>
      <c r="G55" s="244" t="s">
        <v>111</v>
      </c>
      <c r="H55" s="268">
        <f t="shared" si="10"/>
        <v>117.867042</v>
      </c>
      <c r="I55" s="268">
        <f t="shared" si="11"/>
        <v>3536.0112599999998</v>
      </c>
      <c r="J55" s="44"/>
    </row>
    <row r="56" spans="2:10" ht="45" customHeight="1" x14ac:dyDescent="0.25">
      <c r="B56" s="98">
        <v>53</v>
      </c>
      <c r="C56" s="244" t="s">
        <v>130</v>
      </c>
      <c r="D56" s="266">
        <v>270</v>
      </c>
      <c r="E56" s="244" t="s">
        <v>224</v>
      </c>
      <c r="F56" s="267">
        <v>0.91369800000000001</v>
      </c>
      <c r="G56" s="244" t="s">
        <v>111</v>
      </c>
      <c r="H56" s="268">
        <f t="shared" si="10"/>
        <v>246.69846000000001</v>
      </c>
      <c r="I56" s="268">
        <f t="shared" si="11"/>
        <v>7400.9538000000002</v>
      </c>
      <c r="J56" s="44"/>
    </row>
    <row r="57" spans="2:10" ht="45" customHeight="1" x14ac:dyDescent="0.25">
      <c r="B57" s="98">
        <v>54</v>
      </c>
      <c r="C57" s="244" t="s">
        <v>125</v>
      </c>
      <c r="D57" s="266">
        <v>290</v>
      </c>
      <c r="E57" s="244" t="s">
        <v>224</v>
      </c>
      <c r="F57" s="267">
        <v>0.91369800000000001</v>
      </c>
      <c r="G57" s="244" t="s">
        <v>111</v>
      </c>
      <c r="H57" s="268">
        <f t="shared" si="10"/>
        <v>264.97242</v>
      </c>
      <c r="I57" s="268">
        <f t="shared" si="11"/>
        <v>7949.1725999999999</v>
      </c>
      <c r="J57" s="44"/>
    </row>
    <row r="58" spans="2:10" ht="45" customHeight="1" x14ac:dyDescent="0.25">
      <c r="B58" s="98">
        <v>55</v>
      </c>
      <c r="C58" s="244" t="s">
        <v>379</v>
      </c>
      <c r="D58" s="266">
        <v>407</v>
      </c>
      <c r="E58" s="244" t="s">
        <v>224</v>
      </c>
      <c r="F58" s="267">
        <v>0.91369800000000001</v>
      </c>
      <c r="G58" s="244" t="s">
        <v>111</v>
      </c>
      <c r="H58" s="268">
        <f t="shared" si="10"/>
        <v>371.87508600000001</v>
      </c>
      <c r="I58" s="268">
        <f t="shared" si="11"/>
        <v>11156.25258</v>
      </c>
      <c r="J58" s="44"/>
    </row>
    <row r="59" spans="2:10" ht="45" customHeight="1" x14ac:dyDescent="0.25">
      <c r="B59" s="98">
        <v>56</v>
      </c>
      <c r="C59" s="244" t="s">
        <v>129</v>
      </c>
      <c r="D59" s="266">
        <v>151</v>
      </c>
      <c r="E59" s="244" t="s">
        <v>224</v>
      </c>
      <c r="F59" s="267">
        <v>0.91369800000000001</v>
      </c>
      <c r="G59" s="244" t="s">
        <v>111</v>
      </c>
      <c r="H59" s="268">
        <f t="shared" si="10"/>
        <v>137.96839800000001</v>
      </c>
      <c r="I59" s="268">
        <f t="shared" si="11"/>
        <v>4139.0519400000003</v>
      </c>
      <c r="J59" s="44"/>
    </row>
    <row r="60" spans="2:10" ht="45" customHeight="1" x14ac:dyDescent="0.25">
      <c r="B60" s="98">
        <v>57</v>
      </c>
      <c r="C60" s="244" t="s">
        <v>124</v>
      </c>
      <c r="D60" s="266">
        <v>107</v>
      </c>
      <c r="E60" s="244" t="s">
        <v>224</v>
      </c>
      <c r="F60" s="267">
        <v>0.91369800000000001</v>
      </c>
      <c r="G60" s="244" t="s">
        <v>111</v>
      </c>
      <c r="H60" s="268">
        <f t="shared" si="10"/>
        <v>97.765686000000002</v>
      </c>
      <c r="I60" s="268">
        <f t="shared" si="11"/>
        <v>2932.9705800000002</v>
      </c>
      <c r="J60" s="44"/>
    </row>
    <row r="61" spans="2:10" ht="45" customHeight="1" x14ac:dyDescent="0.25">
      <c r="B61" s="98">
        <v>58</v>
      </c>
      <c r="C61" s="244" t="s">
        <v>247</v>
      </c>
      <c r="D61" s="266">
        <v>110</v>
      </c>
      <c r="E61" s="244" t="s">
        <v>224</v>
      </c>
      <c r="F61" s="267">
        <v>0.91369800000000001</v>
      </c>
      <c r="G61" s="244" t="s">
        <v>111</v>
      </c>
      <c r="H61" s="268">
        <f t="shared" si="10"/>
        <v>100.50678000000001</v>
      </c>
      <c r="I61" s="268">
        <f t="shared" si="11"/>
        <v>3015.2034000000003</v>
      </c>
      <c r="J61" s="44"/>
    </row>
    <row r="62" spans="2:10" ht="45" customHeight="1" x14ac:dyDescent="0.25">
      <c r="B62" s="98">
        <v>59</v>
      </c>
      <c r="C62" s="244" t="s">
        <v>238</v>
      </c>
      <c r="D62" s="266">
        <v>312</v>
      </c>
      <c r="E62" s="244" t="s">
        <v>224</v>
      </c>
      <c r="F62" s="267">
        <v>0.91369800000000001</v>
      </c>
      <c r="G62" s="244" t="s">
        <v>111</v>
      </c>
      <c r="H62" s="268">
        <f t="shared" si="10"/>
        <v>285.07377600000001</v>
      </c>
      <c r="I62" s="268">
        <f t="shared" si="11"/>
        <v>8552.2132799999999</v>
      </c>
      <c r="J62" s="44"/>
    </row>
    <row r="63" spans="2:10" ht="45" customHeight="1" x14ac:dyDescent="0.25">
      <c r="B63" s="98">
        <v>60</v>
      </c>
      <c r="C63" s="244" t="s">
        <v>120</v>
      </c>
      <c r="D63" s="266">
        <v>50</v>
      </c>
      <c r="E63" s="244" t="s">
        <v>224</v>
      </c>
      <c r="F63" s="267">
        <v>0.91369800000000001</v>
      </c>
      <c r="G63" s="244" t="s">
        <v>111</v>
      </c>
      <c r="H63" s="268">
        <f t="shared" si="10"/>
        <v>45.684899999999999</v>
      </c>
      <c r="I63" s="268">
        <f t="shared" si="11"/>
        <v>1370.547</v>
      </c>
      <c r="J63" s="44"/>
    </row>
    <row r="64" spans="2:10" ht="45" customHeight="1" x14ac:dyDescent="0.25">
      <c r="B64" s="98">
        <v>61</v>
      </c>
      <c r="C64" s="244" t="s">
        <v>248</v>
      </c>
      <c r="D64" s="266">
        <v>50</v>
      </c>
      <c r="E64" s="244" t="s">
        <v>224</v>
      </c>
      <c r="F64" s="267">
        <v>0.91369800000000001</v>
      </c>
      <c r="G64" s="244" t="s">
        <v>111</v>
      </c>
      <c r="H64" s="268">
        <f t="shared" si="10"/>
        <v>45.684899999999999</v>
      </c>
      <c r="I64" s="268">
        <f t="shared" si="11"/>
        <v>1370.547</v>
      </c>
      <c r="J64" s="44"/>
    </row>
    <row r="65" spans="2:10" ht="45" customHeight="1" x14ac:dyDescent="0.25">
      <c r="B65" s="98">
        <v>62</v>
      </c>
      <c r="C65" s="244" t="s">
        <v>249</v>
      </c>
      <c r="D65" s="266">
        <v>259</v>
      </c>
      <c r="E65" s="244" t="s">
        <v>224</v>
      </c>
      <c r="F65" s="267">
        <v>0.91369800000000001</v>
      </c>
      <c r="G65" s="244" t="s">
        <v>111</v>
      </c>
      <c r="H65" s="268">
        <f>D65*F65</f>
        <v>236.64778200000001</v>
      </c>
      <c r="I65" s="268">
        <f>H65*$H$3</f>
        <v>7099.4334600000002</v>
      </c>
      <c r="J65" s="44"/>
    </row>
    <row r="66" spans="2:10" ht="45" customHeight="1" x14ac:dyDescent="0.25">
      <c r="B66" s="98">
        <v>63</v>
      </c>
      <c r="C66" s="244" t="s">
        <v>250</v>
      </c>
      <c r="D66" s="266">
        <v>150</v>
      </c>
      <c r="E66" s="244" t="s">
        <v>224</v>
      </c>
      <c r="F66" s="267">
        <v>0.91369800000000001</v>
      </c>
      <c r="G66" s="244" t="s">
        <v>111</v>
      </c>
      <c r="H66" s="268">
        <f t="shared" ref="H66:H120" si="12">D66*F66</f>
        <v>137.0547</v>
      </c>
      <c r="I66" s="268">
        <f t="shared" ref="I66:I120" si="13">H66*$H$3</f>
        <v>4111.6409999999996</v>
      </c>
      <c r="J66" s="44"/>
    </row>
    <row r="67" spans="2:10" ht="45" customHeight="1" x14ac:dyDescent="0.25">
      <c r="B67" s="98">
        <v>64</v>
      </c>
      <c r="C67" s="244" t="s">
        <v>141</v>
      </c>
      <c r="D67" s="266">
        <v>282</v>
      </c>
      <c r="E67" s="244" t="s">
        <v>224</v>
      </c>
      <c r="F67" s="267">
        <v>0.91369800000000001</v>
      </c>
      <c r="G67" s="244" t="s">
        <v>111</v>
      </c>
      <c r="H67" s="268">
        <f t="shared" si="12"/>
        <v>257.66283600000003</v>
      </c>
      <c r="I67" s="268">
        <f t="shared" si="13"/>
        <v>7729.8850800000009</v>
      </c>
      <c r="J67" s="44"/>
    </row>
    <row r="68" spans="2:10" ht="45" customHeight="1" x14ac:dyDescent="0.25">
      <c r="B68" s="98">
        <v>65</v>
      </c>
      <c r="C68" s="244" t="s">
        <v>150</v>
      </c>
      <c r="D68" s="266">
        <v>165</v>
      </c>
      <c r="E68" s="244" t="s">
        <v>224</v>
      </c>
      <c r="F68" s="267">
        <v>0.91369800000000001</v>
      </c>
      <c r="G68" s="244" t="s">
        <v>111</v>
      </c>
      <c r="H68" s="268">
        <f t="shared" si="12"/>
        <v>150.76016999999999</v>
      </c>
      <c r="I68" s="268">
        <f t="shared" si="13"/>
        <v>4522.8050999999996</v>
      </c>
      <c r="J68" s="44"/>
    </row>
    <row r="69" spans="2:10" ht="45" customHeight="1" x14ac:dyDescent="0.25">
      <c r="B69" s="98">
        <v>66</v>
      </c>
      <c r="C69" s="244" t="s">
        <v>138</v>
      </c>
      <c r="D69" s="266">
        <v>309</v>
      </c>
      <c r="E69" s="244" t="s">
        <v>224</v>
      </c>
      <c r="F69" s="267">
        <v>0.91369800000000001</v>
      </c>
      <c r="G69" s="244" t="s">
        <v>111</v>
      </c>
      <c r="H69" s="268">
        <f t="shared" si="12"/>
        <v>282.33268199999998</v>
      </c>
      <c r="I69" s="268">
        <f t="shared" si="13"/>
        <v>8469.9804599999989</v>
      </c>
      <c r="J69" s="44"/>
    </row>
    <row r="70" spans="2:10" ht="45" customHeight="1" x14ac:dyDescent="0.25">
      <c r="B70" s="98">
        <v>67</v>
      </c>
      <c r="C70" s="244" t="s">
        <v>251</v>
      </c>
      <c r="D70" s="266">
        <v>270</v>
      </c>
      <c r="E70" s="244" t="s">
        <v>224</v>
      </c>
      <c r="F70" s="267">
        <v>0.91369800000000001</v>
      </c>
      <c r="G70" s="244" t="s">
        <v>111</v>
      </c>
      <c r="H70" s="268">
        <f t="shared" si="12"/>
        <v>246.69846000000001</v>
      </c>
      <c r="I70" s="268">
        <f t="shared" si="13"/>
        <v>7400.9538000000002</v>
      </c>
      <c r="J70" s="44"/>
    </row>
    <row r="71" spans="2:10" ht="45" customHeight="1" x14ac:dyDescent="0.25">
      <c r="B71" s="98">
        <v>68</v>
      </c>
      <c r="C71" s="244" t="s">
        <v>252</v>
      </c>
      <c r="D71" s="266">
        <v>161</v>
      </c>
      <c r="E71" s="244" t="s">
        <v>224</v>
      </c>
      <c r="F71" s="267">
        <v>0.91369800000000001</v>
      </c>
      <c r="G71" s="244" t="s">
        <v>111</v>
      </c>
      <c r="H71" s="268">
        <f t="shared" si="12"/>
        <v>147.105378</v>
      </c>
      <c r="I71" s="268">
        <f t="shared" si="13"/>
        <v>4413.1613399999997</v>
      </c>
      <c r="J71" s="44"/>
    </row>
    <row r="72" spans="2:10" ht="45" customHeight="1" x14ac:dyDescent="0.25">
      <c r="B72" s="98">
        <v>69</v>
      </c>
      <c r="C72" s="244" t="s">
        <v>253</v>
      </c>
      <c r="D72" s="266">
        <v>78</v>
      </c>
      <c r="E72" s="244" t="s">
        <v>224</v>
      </c>
      <c r="F72" s="267">
        <v>0.91369800000000001</v>
      </c>
      <c r="G72" s="244" t="s">
        <v>111</v>
      </c>
      <c r="H72" s="268">
        <f t="shared" si="12"/>
        <v>71.268444000000002</v>
      </c>
      <c r="I72" s="268">
        <f t="shared" si="13"/>
        <v>2138.05332</v>
      </c>
      <c r="J72" s="44"/>
    </row>
    <row r="73" spans="2:10" ht="45" customHeight="1" x14ac:dyDescent="0.25">
      <c r="B73" s="98">
        <v>70</v>
      </c>
      <c r="C73" s="244" t="s">
        <v>254</v>
      </c>
      <c r="D73" s="266">
        <v>167</v>
      </c>
      <c r="E73" s="244" t="s">
        <v>224</v>
      </c>
      <c r="F73" s="267">
        <v>0.91369800000000001</v>
      </c>
      <c r="G73" s="244" t="s">
        <v>111</v>
      </c>
      <c r="H73" s="268">
        <f t="shared" si="12"/>
        <v>152.58756600000001</v>
      </c>
      <c r="I73" s="268">
        <f t="shared" si="13"/>
        <v>4577.62698</v>
      </c>
      <c r="J73" s="44"/>
    </row>
    <row r="74" spans="2:10" ht="45" customHeight="1" x14ac:dyDescent="0.25">
      <c r="B74" s="98">
        <v>71</v>
      </c>
      <c r="C74" s="244" t="s">
        <v>255</v>
      </c>
      <c r="D74" s="266">
        <v>79</v>
      </c>
      <c r="E74" s="244" t="s">
        <v>224</v>
      </c>
      <c r="F74" s="267">
        <v>0.91369800000000001</v>
      </c>
      <c r="G74" s="244" t="s">
        <v>111</v>
      </c>
      <c r="H74" s="268">
        <f t="shared" si="12"/>
        <v>72.182141999999999</v>
      </c>
      <c r="I74" s="268">
        <f t="shared" si="13"/>
        <v>2165.4642599999997</v>
      </c>
      <c r="J74" s="44"/>
    </row>
    <row r="75" spans="2:10" ht="45" customHeight="1" x14ac:dyDescent="0.25">
      <c r="B75" s="98">
        <v>72</v>
      </c>
      <c r="C75" s="244" t="s">
        <v>144</v>
      </c>
      <c r="D75" s="266">
        <v>306</v>
      </c>
      <c r="E75" s="244" t="s">
        <v>224</v>
      </c>
      <c r="F75" s="267">
        <v>0.91369800000000001</v>
      </c>
      <c r="G75" s="244" t="s">
        <v>111</v>
      </c>
      <c r="H75" s="268">
        <f t="shared" si="12"/>
        <v>279.591588</v>
      </c>
      <c r="I75" s="268">
        <f t="shared" si="13"/>
        <v>8387.7476399999996</v>
      </c>
      <c r="J75" s="44"/>
    </row>
    <row r="76" spans="2:10" ht="45" customHeight="1" x14ac:dyDescent="0.25">
      <c r="B76" s="98">
        <v>73</v>
      </c>
      <c r="C76" s="244" t="s">
        <v>256</v>
      </c>
      <c r="D76" s="266">
        <v>53</v>
      </c>
      <c r="E76" s="244" t="s">
        <v>224</v>
      </c>
      <c r="F76" s="267">
        <v>0.91369800000000001</v>
      </c>
      <c r="G76" s="244" t="s">
        <v>111</v>
      </c>
      <c r="H76" s="268">
        <f t="shared" si="12"/>
        <v>48.425994000000003</v>
      </c>
      <c r="I76" s="268">
        <f t="shared" si="13"/>
        <v>1452.7798200000002</v>
      </c>
      <c r="J76" s="44"/>
    </row>
    <row r="77" spans="2:10" ht="45" customHeight="1" x14ac:dyDescent="0.25">
      <c r="B77" s="98">
        <v>74</v>
      </c>
      <c r="C77" s="244" t="s">
        <v>147</v>
      </c>
      <c r="D77" s="266">
        <v>221</v>
      </c>
      <c r="E77" s="244" t="s">
        <v>224</v>
      </c>
      <c r="F77" s="267">
        <v>0.91369800000000001</v>
      </c>
      <c r="G77" s="244" t="s">
        <v>111</v>
      </c>
      <c r="H77" s="268">
        <f t="shared" si="12"/>
        <v>201.92725799999999</v>
      </c>
      <c r="I77" s="268">
        <f t="shared" si="13"/>
        <v>6057.8177399999995</v>
      </c>
      <c r="J77" s="44"/>
    </row>
    <row r="78" spans="2:10" ht="45" customHeight="1" x14ac:dyDescent="0.25">
      <c r="B78" s="98">
        <v>75</v>
      </c>
      <c r="C78" s="244" t="s">
        <v>140</v>
      </c>
      <c r="D78" s="266">
        <v>274</v>
      </c>
      <c r="E78" s="244" t="s">
        <v>224</v>
      </c>
      <c r="F78" s="267">
        <v>0.91369800000000001</v>
      </c>
      <c r="G78" s="244" t="s">
        <v>111</v>
      </c>
      <c r="H78" s="268">
        <f t="shared" si="12"/>
        <v>250.353252</v>
      </c>
      <c r="I78" s="268">
        <f t="shared" si="13"/>
        <v>7510.5975600000002</v>
      </c>
      <c r="J78" s="44"/>
    </row>
    <row r="79" spans="2:10" ht="45" customHeight="1" x14ac:dyDescent="0.25">
      <c r="B79" s="98">
        <v>76</v>
      </c>
      <c r="C79" s="244" t="s">
        <v>257</v>
      </c>
      <c r="D79" s="266">
        <v>97</v>
      </c>
      <c r="E79" s="244" t="s">
        <v>224</v>
      </c>
      <c r="F79" s="267">
        <v>0.91369800000000001</v>
      </c>
      <c r="G79" s="244" t="s">
        <v>111</v>
      </c>
      <c r="H79" s="268">
        <f t="shared" si="12"/>
        <v>88.628705999999994</v>
      </c>
      <c r="I79" s="268">
        <f t="shared" si="13"/>
        <v>2658.8611799999999</v>
      </c>
      <c r="J79" s="44"/>
    </row>
    <row r="80" spans="2:10" ht="45" customHeight="1" x14ac:dyDescent="0.25">
      <c r="B80" s="98">
        <v>77</v>
      </c>
      <c r="C80" s="244" t="s">
        <v>258</v>
      </c>
      <c r="D80" s="266">
        <v>435</v>
      </c>
      <c r="E80" s="244" t="s">
        <v>224</v>
      </c>
      <c r="F80" s="267">
        <v>0.91369800000000001</v>
      </c>
      <c r="G80" s="244" t="s">
        <v>111</v>
      </c>
      <c r="H80" s="268">
        <f t="shared" si="12"/>
        <v>397.45863000000003</v>
      </c>
      <c r="I80" s="268">
        <f t="shared" si="13"/>
        <v>11923.758900000001</v>
      </c>
      <c r="J80" s="44"/>
    </row>
    <row r="81" spans="2:10" ht="45" customHeight="1" x14ac:dyDescent="0.25">
      <c r="B81" s="98">
        <v>78</v>
      </c>
      <c r="C81" s="244" t="s">
        <v>250</v>
      </c>
      <c r="D81" s="266">
        <v>1642</v>
      </c>
      <c r="E81" s="244" t="s">
        <v>259</v>
      </c>
      <c r="F81" s="267">
        <v>0.48630099999999998</v>
      </c>
      <c r="G81" s="244" t="s">
        <v>111</v>
      </c>
      <c r="H81" s="268">
        <f>D81*F81</f>
        <v>798.50624199999993</v>
      </c>
      <c r="I81" s="268">
        <f>H81*$H$3</f>
        <v>23955.187259999999</v>
      </c>
      <c r="J81" s="44"/>
    </row>
    <row r="82" spans="2:10" ht="45" customHeight="1" x14ac:dyDescent="0.25">
      <c r="B82" s="98">
        <v>79</v>
      </c>
      <c r="C82" s="244" t="s">
        <v>260</v>
      </c>
      <c r="D82" s="266">
        <v>544.77</v>
      </c>
      <c r="E82" s="244" t="s">
        <v>259</v>
      </c>
      <c r="F82" s="267">
        <v>0.48630099999999998</v>
      </c>
      <c r="G82" s="244" t="s">
        <v>111</v>
      </c>
      <c r="H82" s="268">
        <f>D82*F82</f>
        <v>264.92219576999997</v>
      </c>
      <c r="I82" s="268">
        <f t="shared" si="13"/>
        <v>7947.6658730999989</v>
      </c>
      <c r="J82" s="44"/>
    </row>
    <row r="83" spans="2:10" ht="45" customHeight="1" x14ac:dyDescent="0.25">
      <c r="B83" s="98">
        <v>80</v>
      </c>
      <c r="C83" s="244" t="s">
        <v>261</v>
      </c>
      <c r="D83" s="266">
        <v>95.3</v>
      </c>
      <c r="E83" s="244" t="s">
        <v>259</v>
      </c>
      <c r="F83" s="267">
        <v>0.48630099999999998</v>
      </c>
      <c r="G83" s="244" t="s">
        <v>111</v>
      </c>
      <c r="H83" s="268">
        <f t="shared" si="12"/>
        <v>46.344485299999995</v>
      </c>
      <c r="I83" s="268">
        <f t="shared" si="13"/>
        <v>1390.3345589999999</v>
      </c>
      <c r="J83" s="44"/>
    </row>
    <row r="84" spans="2:10" ht="45" customHeight="1" x14ac:dyDescent="0.25">
      <c r="B84" s="98">
        <v>81</v>
      </c>
      <c r="C84" s="244" t="s">
        <v>262</v>
      </c>
      <c r="D84" s="266">
        <v>126</v>
      </c>
      <c r="E84" s="244" t="s">
        <v>259</v>
      </c>
      <c r="F84" s="267">
        <v>0.48630099999999998</v>
      </c>
      <c r="G84" s="244" t="s">
        <v>111</v>
      </c>
      <c r="H84" s="268">
        <f t="shared" si="12"/>
        <v>61.273925999999996</v>
      </c>
      <c r="I84" s="268">
        <f t="shared" si="13"/>
        <v>1838.2177799999999</v>
      </c>
      <c r="J84" s="44"/>
    </row>
    <row r="85" spans="2:10" ht="45" customHeight="1" x14ac:dyDescent="0.25">
      <c r="B85" s="98">
        <v>82</v>
      </c>
      <c r="C85" s="244" t="s">
        <v>263</v>
      </c>
      <c r="D85" s="266">
        <v>145</v>
      </c>
      <c r="E85" s="244" t="s">
        <v>259</v>
      </c>
      <c r="F85" s="267">
        <v>0.48630099999999998</v>
      </c>
      <c r="G85" s="244" t="s">
        <v>111</v>
      </c>
      <c r="H85" s="268">
        <f t="shared" si="12"/>
        <v>70.513644999999997</v>
      </c>
      <c r="I85" s="268">
        <f t="shared" si="13"/>
        <v>2115.4093499999999</v>
      </c>
      <c r="J85" s="44"/>
    </row>
    <row r="86" spans="2:10" ht="45" customHeight="1" x14ac:dyDescent="0.25">
      <c r="B86" s="98">
        <v>83</v>
      </c>
      <c r="C86" s="244" t="s">
        <v>156</v>
      </c>
      <c r="D86" s="266">
        <v>376</v>
      </c>
      <c r="E86" s="244" t="s">
        <v>259</v>
      </c>
      <c r="F86" s="267">
        <v>0.48630099999999998</v>
      </c>
      <c r="G86" s="244" t="s">
        <v>111</v>
      </c>
      <c r="H86" s="268">
        <f t="shared" si="12"/>
        <v>182.849176</v>
      </c>
      <c r="I86" s="268">
        <f t="shared" si="13"/>
        <v>5485.4752799999997</v>
      </c>
      <c r="J86" s="44"/>
    </row>
    <row r="87" spans="2:10" ht="45" customHeight="1" x14ac:dyDescent="0.25">
      <c r="B87" s="98">
        <v>84</v>
      </c>
      <c r="C87" s="244" t="s">
        <v>264</v>
      </c>
      <c r="D87" s="266">
        <v>237.48</v>
      </c>
      <c r="E87" s="244" t="s">
        <v>259</v>
      </c>
      <c r="F87" s="267">
        <v>0.48630099999999998</v>
      </c>
      <c r="G87" s="244" t="s">
        <v>111</v>
      </c>
      <c r="H87" s="268">
        <f t="shared" si="12"/>
        <v>115.48676147999998</v>
      </c>
      <c r="I87" s="268">
        <f t="shared" si="13"/>
        <v>3464.6028443999994</v>
      </c>
      <c r="J87" s="44"/>
    </row>
    <row r="88" spans="2:10" ht="45" customHeight="1" x14ac:dyDescent="0.25">
      <c r="B88" s="98">
        <v>85</v>
      </c>
      <c r="C88" s="244" t="s">
        <v>265</v>
      </c>
      <c r="D88" s="266">
        <v>75</v>
      </c>
      <c r="E88" s="244" t="s">
        <v>259</v>
      </c>
      <c r="F88" s="267">
        <v>0.48630099999999998</v>
      </c>
      <c r="G88" s="244" t="s">
        <v>111</v>
      </c>
      <c r="H88" s="268">
        <f t="shared" si="12"/>
        <v>36.472574999999999</v>
      </c>
      <c r="I88" s="268">
        <f t="shared" si="13"/>
        <v>1094.17725</v>
      </c>
      <c r="J88" s="44"/>
    </row>
    <row r="89" spans="2:10" ht="45" customHeight="1" x14ac:dyDescent="0.25">
      <c r="B89" s="98">
        <v>86</v>
      </c>
      <c r="C89" s="244" t="s">
        <v>266</v>
      </c>
      <c r="D89" s="266">
        <v>170.36</v>
      </c>
      <c r="E89" s="244" t="s">
        <v>259</v>
      </c>
      <c r="F89" s="267">
        <v>0.48630099999999998</v>
      </c>
      <c r="G89" s="244" t="s">
        <v>111</v>
      </c>
      <c r="H89" s="268">
        <f t="shared" si="12"/>
        <v>82.846238360000001</v>
      </c>
      <c r="I89" s="268">
        <f t="shared" si="13"/>
        <v>2485.3871508000002</v>
      </c>
      <c r="J89" s="44"/>
    </row>
    <row r="90" spans="2:10" ht="45" customHeight="1" x14ac:dyDescent="0.25">
      <c r="B90" s="98">
        <v>87</v>
      </c>
      <c r="C90" s="244" t="s">
        <v>267</v>
      </c>
      <c r="D90" s="266">
        <v>88</v>
      </c>
      <c r="E90" s="244" t="s">
        <v>259</v>
      </c>
      <c r="F90" s="267">
        <v>0.48630099999999998</v>
      </c>
      <c r="G90" s="244" t="s">
        <v>111</v>
      </c>
      <c r="H90" s="268">
        <f t="shared" si="12"/>
        <v>42.794488000000001</v>
      </c>
      <c r="I90" s="268">
        <f t="shared" si="13"/>
        <v>1283.83464</v>
      </c>
      <c r="J90" s="44"/>
    </row>
    <row r="91" spans="2:10" ht="45" customHeight="1" x14ac:dyDescent="0.25">
      <c r="B91" s="98">
        <v>88</v>
      </c>
      <c r="C91" s="244" t="s">
        <v>268</v>
      </c>
      <c r="D91" s="266">
        <v>134</v>
      </c>
      <c r="E91" s="244" t="s">
        <v>259</v>
      </c>
      <c r="F91" s="267">
        <v>0.48630099999999998</v>
      </c>
      <c r="G91" s="244" t="s">
        <v>111</v>
      </c>
      <c r="H91" s="268">
        <f t="shared" si="12"/>
        <v>65.164333999999997</v>
      </c>
      <c r="I91" s="268">
        <f t="shared" si="13"/>
        <v>1954.9300199999998</v>
      </c>
      <c r="J91" s="44"/>
    </row>
    <row r="92" spans="2:10" ht="45" customHeight="1" x14ac:dyDescent="0.25">
      <c r="B92" s="98">
        <v>89</v>
      </c>
      <c r="C92" s="244" t="s">
        <v>269</v>
      </c>
      <c r="D92" s="266">
        <v>478</v>
      </c>
      <c r="E92" s="244" t="s">
        <v>259</v>
      </c>
      <c r="F92" s="267">
        <v>0.48630099999999998</v>
      </c>
      <c r="G92" s="244" t="s">
        <v>111</v>
      </c>
      <c r="H92" s="268">
        <f t="shared" si="12"/>
        <v>232.45187799999999</v>
      </c>
      <c r="I92" s="268">
        <f t="shared" si="13"/>
        <v>6973.5563400000001</v>
      </c>
      <c r="J92" s="44"/>
    </row>
    <row r="93" spans="2:10" ht="45" customHeight="1" x14ac:dyDescent="0.25">
      <c r="B93" s="98">
        <v>90</v>
      </c>
      <c r="C93" s="244" t="s">
        <v>150</v>
      </c>
      <c r="D93" s="266">
        <v>147</v>
      </c>
      <c r="E93" s="244" t="s">
        <v>259</v>
      </c>
      <c r="F93" s="267">
        <v>0.48630099999999998</v>
      </c>
      <c r="G93" s="244" t="s">
        <v>111</v>
      </c>
      <c r="H93" s="268">
        <f t="shared" si="12"/>
        <v>71.486246999999992</v>
      </c>
      <c r="I93" s="268">
        <f t="shared" si="13"/>
        <v>2144.5874099999996</v>
      </c>
      <c r="J93" s="44"/>
    </row>
    <row r="94" spans="2:10" ht="45" customHeight="1" x14ac:dyDescent="0.25">
      <c r="B94" s="98">
        <v>91</v>
      </c>
      <c r="C94" s="244" t="s">
        <v>270</v>
      </c>
      <c r="D94" s="266">
        <v>380</v>
      </c>
      <c r="E94" s="244" t="s">
        <v>259</v>
      </c>
      <c r="F94" s="267">
        <v>0.48630099999999998</v>
      </c>
      <c r="G94" s="244" t="s">
        <v>111</v>
      </c>
      <c r="H94" s="268">
        <f t="shared" si="12"/>
        <v>184.79437999999999</v>
      </c>
      <c r="I94" s="268">
        <f t="shared" si="13"/>
        <v>5543.8314</v>
      </c>
      <c r="J94" s="44"/>
    </row>
    <row r="95" spans="2:10" ht="45" customHeight="1" x14ac:dyDescent="0.25">
      <c r="B95" s="98">
        <v>92</v>
      </c>
      <c r="C95" s="244" t="s">
        <v>271</v>
      </c>
      <c r="D95" s="266">
        <v>202</v>
      </c>
      <c r="E95" s="244" t="s">
        <v>259</v>
      </c>
      <c r="F95" s="267">
        <v>0.48630099999999998</v>
      </c>
      <c r="G95" s="244" t="s">
        <v>111</v>
      </c>
      <c r="H95" s="268">
        <f t="shared" si="12"/>
        <v>98.232801999999992</v>
      </c>
      <c r="I95" s="268">
        <f t="shared" si="13"/>
        <v>2946.9840599999998</v>
      </c>
      <c r="J95" s="44"/>
    </row>
    <row r="96" spans="2:10" ht="45" customHeight="1" x14ac:dyDescent="0.25">
      <c r="B96" s="98">
        <v>93</v>
      </c>
      <c r="C96" s="244" t="s">
        <v>272</v>
      </c>
      <c r="D96" s="266">
        <v>193.37</v>
      </c>
      <c r="E96" s="244" t="s">
        <v>259</v>
      </c>
      <c r="F96" s="267">
        <v>0.48630099999999998</v>
      </c>
      <c r="G96" s="244" t="s">
        <v>111</v>
      </c>
      <c r="H96" s="268">
        <f>D96*F96</f>
        <v>94.036024369999993</v>
      </c>
      <c r="I96" s="268">
        <f>H96*$H$3</f>
        <v>2821.0807310999999</v>
      </c>
      <c r="J96" s="44"/>
    </row>
    <row r="97" spans="2:10" ht="45" customHeight="1" x14ac:dyDescent="0.25">
      <c r="B97" s="98">
        <v>94</v>
      </c>
      <c r="C97" s="244" t="s">
        <v>273</v>
      </c>
      <c r="D97" s="266">
        <v>192.36</v>
      </c>
      <c r="E97" s="244" t="s">
        <v>259</v>
      </c>
      <c r="F97" s="267">
        <v>0.48630099999999998</v>
      </c>
      <c r="G97" s="244" t="s">
        <v>111</v>
      </c>
      <c r="H97" s="268">
        <f t="shared" si="12"/>
        <v>93.544860360000001</v>
      </c>
      <c r="I97" s="268">
        <f t="shared" si="13"/>
        <v>2806.3458108</v>
      </c>
      <c r="J97" s="44"/>
    </row>
    <row r="98" spans="2:10" ht="45" customHeight="1" x14ac:dyDescent="0.25">
      <c r="B98" s="98">
        <v>95</v>
      </c>
      <c r="C98" s="244" t="s">
        <v>274</v>
      </c>
      <c r="D98" s="266">
        <v>143</v>
      </c>
      <c r="E98" s="244" t="s">
        <v>259</v>
      </c>
      <c r="F98" s="267">
        <v>0.48630099999999998</v>
      </c>
      <c r="G98" s="244" t="s">
        <v>111</v>
      </c>
      <c r="H98" s="268">
        <f t="shared" si="12"/>
        <v>69.541043000000002</v>
      </c>
      <c r="I98" s="268">
        <f t="shared" si="13"/>
        <v>2086.2312900000002</v>
      </c>
      <c r="J98" s="44"/>
    </row>
    <row r="99" spans="2:10" ht="45" customHeight="1" x14ac:dyDescent="0.25">
      <c r="B99" s="98">
        <v>96</v>
      </c>
      <c r="C99" s="244" t="s">
        <v>275</v>
      </c>
      <c r="D99" s="266">
        <v>297.89999999999998</v>
      </c>
      <c r="E99" s="244" t="s">
        <v>259</v>
      </c>
      <c r="F99" s="267">
        <v>0.48630099999999998</v>
      </c>
      <c r="G99" s="244" t="s">
        <v>111</v>
      </c>
      <c r="H99" s="268">
        <f t="shared" si="12"/>
        <v>144.86906789999998</v>
      </c>
      <c r="I99" s="268">
        <f t="shared" si="13"/>
        <v>4346.072036999999</v>
      </c>
      <c r="J99" s="44"/>
    </row>
    <row r="100" spans="2:10" ht="45" customHeight="1" x14ac:dyDescent="0.25">
      <c r="B100" s="98">
        <v>97</v>
      </c>
      <c r="C100" s="244" t="s">
        <v>276</v>
      </c>
      <c r="D100" s="266">
        <v>76.64</v>
      </c>
      <c r="E100" s="244" t="s">
        <v>259</v>
      </c>
      <c r="F100" s="267">
        <v>0.48630099999999998</v>
      </c>
      <c r="G100" s="244" t="s">
        <v>111</v>
      </c>
      <c r="H100" s="268">
        <f t="shared" si="12"/>
        <v>37.270108639999997</v>
      </c>
      <c r="I100" s="268">
        <f t="shared" si="13"/>
        <v>1118.1032591999999</v>
      </c>
      <c r="J100" s="44"/>
    </row>
    <row r="101" spans="2:10" ht="45" customHeight="1" x14ac:dyDescent="0.25">
      <c r="B101" s="98">
        <v>98</v>
      </c>
      <c r="C101" s="244" t="s">
        <v>277</v>
      </c>
      <c r="D101" s="266">
        <v>181</v>
      </c>
      <c r="E101" s="244" t="s">
        <v>259</v>
      </c>
      <c r="F101" s="267">
        <v>0.48630099999999998</v>
      </c>
      <c r="G101" s="244" t="s">
        <v>111</v>
      </c>
      <c r="H101" s="268">
        <f t="shared" si="12"/>
        <v>88.020481000000004</v>
      </c>
      <c r="I101" s="268">
        <f t="shared" si="13"/>
        <v>2640.6144300000001</v>
      </c>
      <c r="J101" s="44"/>
    </row>
    <row r="102" spans="2:10" ht="45" customHeight="1" x14ac:dyDescent="0.25">
      <c r="B102" s="98">
        <v>99</v>
      </c>
      <c r="C102" s="244" t="s">
        <v>278</v>
      </c>
      <c r="D102" s="266">
        <v>556</v>
      </c>
      <c r="E102" s="244" t="s">
        <v>259</v>
      </c>
      <c r="F102" s="267">
        <v>0.48630099999999998</v>
      </c>
      <c r="G102" s="244" t="s">
        <v>111</v>
      </c>
      <c r="H102" s="268">
        <f t="shared" si="12"/>
        <v>270.38335599999999</v>
      </c>
      <c r="I102" s="268">
        <f t="shared" si="13"/>
        <v>8111.5006800000001</v>
      </c>
      <c r="J102" s="44"/>
    </row>
    <row r="103" spans="2:10" ht="45" customHeight="1" x14ac:dyDescent="0.25">
      <c r="B103" s="98">
        <v>100</v>
      </c>
      <c r="C103" s="244" t="s">
        <v>279</v>
      </c>
      <c r="D103" s="266">
        <v>740</v>
      </c>
      <c r="E103" s="244" t="s">
        <v>259</v>
      </c>
      <c r="F103" s="267">
        <v>0.48630099999999998</v>
      </c>
      <c r="G103" s="244" t="s">
        <v>111</v>
      </c>
      <c r="H103" s="268">
        <f t="shared" si="12"/>
        <v>359.86273999999997</v>
      </c>
      <c r="I103" s="268">
        <f t="shared" si="13"/>
        <v>10795.8822</v>
      </c>
      <c r="J103" s="44"/>
    </row>
    <row r="104" spans="2:10" ht="45" customHeight="1" x14ac:dyDescent="0.25">
      <c r="B104" s="98">
        <v>101</v>
      </c>
      <c r="C104" s="244" t="s">
        <v>280</v>
      </c>
      <c r="D104" s="266">
        <v>132.74</v>
      </c>
      <c r="E104" s="244" t="s">
        <v>259</v>
      </c>
      <c r="F104" s="267">
        <v>0.48630099999999998</v>
      </c>
      <c r="G104" s="244" t="s">
        <v>111</v>
      </c>
      <c r="H104" s="268">
        <f t="shared" si="12"/>
        <v>64.551594739999999</v>
      </c>
      <c r="I104" s="268">
        <f t="shared" si="13"/>
        <v>1936.5478421999999</v>
      </c>
      <c r="J104" s="44"/>
    </row>
    <row r="105" spans="2:10" ht="45" customHeight="1" x14ac:dyDescent="0.25">
      <c r="B105" s="98">
        <v>102</v>
      </c>
      <c r="C105" s="244" t="s">
        <v>281</v>
      </c>
      <c r="D105" s="266">
        <v>340</v>
      </c>
      <c r="E105" s="244" t="s">
        <v>259</v>
      </c>
      <c r="F105" s="267">
        <v>0.48630099999999998</v>
      </c>
      <c r="G105" s="244" t="s">
        <v>111</v>
      </c>
      <c r="H105" s="268">
        <f t="shared" si="12"/>
        <v>165.34234000000001</v>
      </c>
      <c r="I105" s="268">
        <f t="shared" si="13"/>
        <v>4960.2701999999999</v>
      </c>
      <c r="J105" s="44"/>
    </row>
    <row r="106" spans="2:10" ht="45" customHeight="1" x14ac:dyDescent="0.25">
      <c r="B106" s="98">
        <v>103</v>
      </c>
      <c r="C106" s="244" t="s">
        <v>282</v>
      </c>
      <c r="D106" s="266">
        <v>185</v>
      </c>
      <c r="E106" s="244" t="s">
        <v>259</v>
      </c>
      <c r="F106" s="267">
        <v>0.48630099999999998</v>
      </c>
      <c r="G106" s="244" t="s">
        <v>111</v>
      </c>
      <c r="H106" s="268">
        <f t="shared" si="12"/>
        <v>89.965684999999993</v>
      </c>
      <c r="I106" s="268">
        <f t="shared" si="13"/>
        <v>2698.97055</v>
      </c>
      <c r="J106" s="44"/>
    </row>
    <row r="107" spans="2:10" ht="45" customHeight="1" x14ac:dyDescent="0.25">
      <c r="B107" s="98">
        <v>104</v>
      </c>
      <c r="C107" s="244" t="s">
        <v>283</v>
      </c>
      <c r="D107" s="266">
        <v>156</v>
      </c>
      <c r="E107" s="244" t="s">
        <v>259</v>
      </c>
      <c r="F107" s="267">
        <v>0.48630099999999998</v>
      </c>
      <c r="G107" s="244" t="s">
        <v>111</v>
      </c>
      <c r="H107" s="268">
        <f t="shared" si="12"/>
        <v>75.862955999999997</v>
      </c>
      <c r="I107" s="268">
        <f t="shared" si="13"/>
        <v>2275.88868</v>
      </c>
      <c r="J107" s="44"/>
    </row>
    <row r="108" spans="2:10" ht="45" customHeight="1" x14ac:dyDescent="0.25">
      <c r="B108" s="98">
        <v>105</v>
      </c>
      <c r="C108" s="244" t="s">
        <v>155</v>
      </c>
      <c r="D108" s="266">
        <v>374</v>
      </c>
      <c r="E108" s="244" t="s">
        <v>259</v>
      </c>
      <c r="F108" s="267">
        <v>0.48630099999999998</v>
      </c>
      <c r="G108" s="244" t="s">
        <v>111</v>
      </c>
      <c r="H108" s="268">
        <f t="shared" si="12"/>
        <v>181.87657400000001</v>
      </c>
      <c r="I108" s="268">
        <f t="shared" si="13"/>
        <v>5456.2972200000004</v>
      </c>
      <c r="J108" s="44"/>
    </row>
    <row r="109" spans="2:10" ht="45" customHeight="1" x14ac:dyDescent="0.25">
      <c r="B109" s="98">
        <v>106</v>
      </c>
      <c r="C109" s="244" t="s">
        <v>154</v>
      </c>
      <c r="D109" s="266">
        <v>245</v>
      </c>
      <c r="E109" s="244" t="s">
        <v>259</v>
      </c>
      <c r="F109" s="267">
        <v>0.48630099999999998</v>
      </c>
      <c r="G109" s="244" t="s">
        <v>111</v>
      </c>
      <c r="H109" s="268">
        <f t="shared" si="12"/>
        <v>119.143745</v>
      </c>
      <c r="I109" s="268">
        <f t="shared" si="13"/>
        <v>3574.3123499999997</v>
      </c>
      <c r="J109" s="44"/>
    </row>
    <row r="110" spans="2:10" ht="45" customHeight="1" x14ac:dyDescent="0.25">
      <c r="B110" s="98">
        <v>107</v>
      </c>
      <c r="C110" s="244" t="s">
        <v>284</v>
      </c>
      <c r="D110" s="266">
        <v>247</v>
      </c>
      <c r="E110" s="244" t="s">
        <v>259</v>
      </c>
      <c r="F110" s="267">
        <v>0.48630099999999998</v>
      </c>
      <c r="G110" s="244" t="s">
        <v>111</v>
      </c>
      <c r="H110" s="268">
        <f t="shared" si="12"/>
        <v>120.11634699999999</v>
      </c>
      <c r="I110" s="268">
        <f t="shared" si="13"/>
        <v>3603.4904099999999</v>
      </c>
      <c r="J110" s="44"/>
    </row>
    <row r="111" spans="2:10" ht="45" customHeight="1" x14ac:dyDescent="0.25">
      <c r="B111" s="98">
        <v>108</v>
      </c>
      <c r="C111" s="244" t="s">
        <v>285</v>
      </c>
      <c r="D111" s="266">
        <v>425</v>
      </c>
      <c r="E111" s="244" t="s">
        <v>259</v>
      </c>
      <c r="F111" s="267">
        <v>0.48630099999999998</v>
      </c>
      <c r="G111" s="244" t="s">
        <v>111</v>
      </c>
      <c r="H111" s="268">
        <f t="shared" si="12"/>
        <v>206.67792499999999</v>
      </c>
      <c r="I111" s="268">
        <f t="shared" si="13"/>
        <v>6200.3377499999997</v>
      </c>
      <c r="J111" s="44"/>
    </row>
    <row r="112" spans="2:10" ht="45" customHeight="1" x14ac:dyDescent="0.25">
      <c r="B112" s="98">
        <v>109</v>
      </c>
      <c r="C112" s="244" t="s">
        <v>286</v>
      </c>
      <c r="D112" s="266">
        <v>40</v>
      </c>
      <c r="E112" s="244" t="s">
        <v>259</v>
      </c>
      <c r="F112" s="267">
        <v>0.48630099999999998</v>
      </c>
      <c r="G112" s="244" t="s">
        <v>111</v>
      </c>
      <c r="H112" s="268">
        <f t="shared" si="12"/>
        <v>19.45204</v>
      </c>
      <c r="I112" s="268">
        <f t="shared" si="13"/>
        <v>583.56119999999999</v>
      </c>
      <c r="J112" s="44"/>
    </row>
    <row r="113" spans="2:10" ht="45" customHeight="1" x14ac:dyDescent="0.25">
      <c r="B113" s="98">
        <v>110</v>
      </c>
      <c r="C113" s="244" t="s">
        <v>287</v>
      </c>
      <c r="D113" s="266">
        <v>104</v>
      </c>
      <c r="E113" s="244" t="s">
        <v>259</v>
      </c>
      <c r="F113" s="267">
        <v>0.48630099999999998</v>
      </c>
      <c r="G113" s="244" t="s">
        <v>111</v>
      </c>
      <c r="H113" s="268">
        <f t="shared" si="12"/>
        <v>50.575303999999996</v>
      </c>
      <c r="I113" s="268">
        <f t="shared" si="13"/>
        <v>1517.2591199999999</v>
      </c>
      <c r="J113" s="44"/>
    </row>
    <row r="114" spans="2:10" ht="45" customHeight="1" x14ac:dyDescent="0.25">
      <c r="B114" s="98">
        <v>111</v>
      </c>
      <c r="C114" s="244" t="s">
        <v>133</v>
      </c>
      <c r="D114" s="266">
        <v>158</v>
      </c>
      <c r="E114" s="244" t="s">
        <v>259</v>
      </c>
      <c r="F114" s="267">
        <v>0.48630099999999998</v>
      </c>
      <c r="G114" s="244" t="s">
        <v>111</v>
      </c>
      <c r="H114" s="268">
        <f t="shared" si="12"/>
        <v>76.835557999999992</v>
      </c>
      <c r="I114" s="268">
        <f t="shared" si="13"/>
        <v>2305.0667399999998</v>
      </c>
      <c r="J114" s="44"/>
    </row>
    <row r="115" spans="2:10" ht="45" customHeight="1" x14ac:dyDescent="0.25">
      <c r="B115" s="98">
        <v>112</v>
      </c>
      <c r="C115" s="244" t="s">
        <v>151</v>
      </c>
      <c r="D115" s="266">
        <v>114</v>
      </c>
      <c r="E115" s="244" t="s">
        <v>259</v>
      </c>
      <c r="F115" s="267">
        <v>0.48630099999999998</v>
      </c>
      <c r="G115" s="244" t="s">
        <v>111</v>
      </c>
      <c r="H115" s="268">
        <f t="shared" si="12"/>
        <v>55.438313999999998</v>
      </c>
      <c r="I115" s="268">
        <f t="shared" si="13"/>
        <v>1663.14942</v>
      </c>
      <c r="J115" s="44"/>
    </row>
    <row r="116" spans="2:10" ht="45" customHeight="1" x14ac:dyDescent="0.25">
      <c r="B116" s="98">
        <v>113</v>
      </c>
      <c r="C116" s="244" t="s">
        <v>288</v>
      </c>
      <c r="D116" s="266">
        <v>87</v>
      </c>
      <c r="E116" s="244" t="s">
        <v>259</v>
      </c>
      <c r="F116" s="267">
        <v>0.48630099999999998</v>
      </c>
      <c r="G116" s="244" t="s">
        <v>111</v>
      </c>
      <c r="H116" s="268">
        <f t="shared" si="12"/>
        <v>42.308186999999997</v>
      </c>
      <c r="I116" s="268">
        <f t="shared" si="13"/>
        <v>1269.2456099999999</v>
      </c>
      <c r="J116" s="44"/>
    </row>
    <row r="117" spans="2:10" ht="45" customHeight="1" x14ac:dyDescent="0.25">
      <c r="B117" s="98">
        <v>114</v>
      </c>
      <c r="C117" s="244" t="s">
        <v>289</v>
      </c>
      <c r="D117" s="266">
        <v>290</v>
      </c>
      <c r="E117" s="244" t="s">
        <v>259</v>
      </c>
      <c r="F117" s="267">
        <v>0.48630099999999998</v>
      </c>
      <c r="G117" s="244" t="s">
        <v>111</v>
      </c>
      <c r="H117" s="268">
        <f t="shared" si="12"/>
        <v>141.02728999999999</v>
      </c>
      <c r="I117" s="268">
        <f t="shared" si="13"/>
        <v>4230.8186999999998</v>
      </c>
      <c r="J117" s="44"/>
    </row>
    <row r="118" spans="2:10" ht="45" customHeight="1" x14ac:dyDescent="0.25">
      <c r="B118" s="98">
        <v>115</v>
      </c>
      <c r="C118" s="244" t="s">
        <v>290</v>
      </c>
      <c r="D118" s="266">
        <v>200</v>
      </c>
      <c r="E118" s="244" t="s">
        <v>259</v>
      </c>
      <c r="F118" s="267">
        <v>0.48630099999999998</v>
      </c>
      <c r="G118" s="244" t="s">
        <v>111</v>
      </c>
      <c r="H118" s="268">
        <f t="shared" si="12"/>
        <v>97.260199999999998</v>
      </c>
      <c r="I118" s="268">
        <f t="shared" si="13"/>
        <v>2917.806</v>
      </c>
      <c r="J118" s="44"/>
    </row>
    <row r="119" spans="2:10" ht="45" customHeight="1" x14ac:dyDescent="0.25">
      <c r="B119" s="98">
        <v>116</v>
      </c>
      <c r="C119" s="244" t="s">
        <v>291</v>
      </c>
      <c r="D119" s="266">
        <v>116</v>
      </c>
      <c r="E119" s="244" t="s">
        <v>259</v>
      </c>
      <c r="F119" s="267">
        <v>0.48630099999999998</v>
      </c>
      <c r="G119" s="244" t="s">
        <v>111</v>
      </c>
      <c r="H119" s="268">
        <f t="shared" si="12"/>
        <v>56.410916</v>
      </c>
      <c r="I119" s="268">
        <f t="shared" si="13"/>
        <v>1692.3274799999999</v>
      </c>
      <c r="J119" s="44"/>
    </row>
    <row r="120" spans="2:10" ht="45" customHeight="1" x14ac:dyDescent="0.25">
      <c r="B120" s="98">
        <v>117</v>
      </c>
      <c r="C120" s="244" t="s">
        <v>292</v>
      </c>
      <c r="D120" s="266">
        <v>100</v>
      </c>
      <c r="E120" s="244" t="s">
        <v>259</v>
      </c>
      <c r="F120" s="267">
        <v>0.48630099999999998</v>
      </c>
      <c r="G120" s="244" t="s">
        <v>111</v>
      </c>
      <c r="H120" s="268">
        <f t="shared" si="12"/>
        <v>48.630099999999999</v>
      </c>
      <c r="I120" s="268">
        <f t="shared" si="13"/>
        <v>1458.903</v>
      </c>
      <c r="J120" s="44"/>
    </row>
    <row r="121" spans="2:10" ht="45" customHeight="1" x14ac:dyDescent="0.25">
      <c r="B121" s="98">
        <v>118</v>
      </c>
      <c r="C121" s="244" t="s">
        <v>149</v>
      </c>
      <c r="D121" s="266">
        <v>247</v>
      </c>
      <c r="E121" s="244" t="s">
        <v>259</v>
      </c>
      <c r="F121" s="267">
        <v>0.48630099999999998</v>
      </c>
      <c r="G121" s="244" t="s">
        <v>111</v>
      </c>
      <c r="H121" s="268">
        <f>D121*F121</f>
        <v>120.11634699999999</v>
      </c>
      <c r="I121" s="268">
        <f>H121*$H$3</f>
        <v>3603.4904099999999</v>
      </c>
      <c r="J121" s="44"/>
    </row>
    <row r="122" spans="2:10" ht="45" customHeight="1" x14ac:dyDescent="0.25">
      <c r="B122" s="98">
        <v>119</v>
      </c>
      <c r="C122" s="244" t="s">
        <v>293</v>
      </c>
      <c r="D122" s="266">
        <v>470</v>
      </c>
      <c r="E122" s="244" t="s">
        <v>259</v>
      </c>
      <c r="F122" s="267">
        <v>0.48630099999999998</v>
      </c>
      <c r="G122" s="244" t="s">
        <v>111</v>
      </c>
      <c r="H122" s="268">
        <f t="shared" ref="H122:H134" si="14">D122*F122</f>
        <v>228.56146999999999</v>
      </c>
      <c r="I122" s="268">
        <f t="shared" ref="I122:I134" si="15">H122*$H$3</f>
        <v>6856.8440999999993</v>
      </c>
      <c r="J122" s="44"/>
    </row>
    <row r="123" spans="2:10" ht="45" customHeight="1" x14ac:dyDescent="0.25">
      <c r="B123" s="98">
        <v>120</v>
      </c>
      <c r="C123" s="244" t="s">
        <v>294</v>
      </c>
      <c r="D123" s="266">
        <v>484</v>
      </c>
      <c r="E123" s="244" t="s">
        <v>259</v>
      </c>
      <c r="F123" s="267">
        <v>0.48630099999999998</v>
      </c>
      <c r="G123" s="244" t="s">
        <v>111</v>
      </c>
      <c r="H123" s="268">
        <f t="shared" si="14"/>
        <v>235.36968399999998</v>
      </c>
      <c r="I123" s="268">
        <f t="shared" si="15"/>
        <v>7061.0905199999997</v>
      </c>
      <c r="J123" s="44"/>
    </row>
    <row r="124" spans="2:10" ht="45" customHeight="1" x14ac:dyDescent="0.25">
      <c r="B124" s="98">
        <v>121</v>
      </c>
      <c r="C124" s="244" t="s">
        <v>136</v>
      </c>
      <c r="D124" s="266">
        <v>270</v>
      </c>
      <c r="E124" s="244" t="s">
        <v>259</v>
      </c>
      <c r="F124" s="267">
        <v>0.48630099999999998</v>
      </c>
      <c r="G124" s="244" t="s">
        <v>111</v>
      </c>
      <c r="H124" s="268">
        <f t="shared" si="14"/>
        <v>131.30126999999999</v>
      </c>
      <c r="I124" s="268">
        <f t="shared" si="15"/>
        <v>3939.0380999999998</v>
      </c>
      <c r="J124" s="44"/>
    </row>
    <row r="125" spans="2:10" ht="45" customHeight="1" x14ac:dyDescent="0.25">
      <c r="B125" s="98">
        <v>122</v>
      </c>
      <c r="C125" s="244" t="s">
        <v>135</v>
      </c>
      <c r="D125" s="266">
        <v>492</v>
      </c>
      <c r="E125" s="244" t="s">
        <v>259</v>
      </c>
      <c r="F125" s="267">
        <v>0.48630099999999998</v>
      </c>
      <c r="G125" s="244" t="s">
        <v>111</v>
      </c>
      <c r="H125" s="268">
        <f t="shared" si="14"/>
        <v>239.26009199999999</v>
      </c>
      <c r="I125" s="268">
        <f t="shared" si="15"/>
        <v>7177.8027599999996</v>
      </c>
      <c r="J125" s="44"/>
    </row>
    <row r="126" spans="2:10" ht="45" customHeight="1" x14ac:dyDescent="0.25">
      <c r="B126" s="98">
        <v>123</v>
      </c>
      <c r="C126" s="244" t="s">
        <v>295</v>
      </c>
      <c r="D126" s="266">
        <v>150</v>
      </c>
      <c r="E126" s="244" t="s">
        <v>259</v>
      </c>
      <c r="F126" s="267">
        <v>0.48630099999999998</v>
      </c>
      <c r="G126" s="244" t="s">
        <v>111</v>
      </c>
      <c r="H126" s="268">
        <f t="shared" si="14"/>
        <v>72.945149999999998</v>
      </c>
      <c r="I126" s="268">
        <f t="shared" si="15"/>
        <v>2188.3544999999999</v>
      </c>
      <c r="J126" s="44"/>
    </row>
    <row r="127" spans="2:10" ht="45" customHeight="1" x14ac:dyDescent="0.25">
      <c r="B127" s="98">
        <v>124</v>
      </c>
      <c r="C127" s="244" t="s">
        <v>119</v>
      </c>
      <c r="D127" s="266">
        <v>213</v>
      </c>
      <c r="E127" s="244" t="s">
        <v>259</v>
      </c>
      <c r="F127" s="267">
        <v>0.48630099999999998</v>
      </c>
      <c r="G127" s="244" t="s">
        <v>111</v>
      </c>
      <c r="H127" s="268">
        <f t="shared" si="14"/>
        <v>103.58211299999999</v>
      </c>
      <c r="I127" s="268">
        <f t="shared" si="15"/>
        <v>3107.4633899999999</v>
      </c>
      <c r="J127" s="44"/>
    </row>
    <row r="128" spans="2:10" ht="45" customHeight="1" x14ac:dyDescent="0.25">
      <c r="B128" s="98">
        <v>125</v>
      </c>
      <c r="C128" s="244" t="s">
        <v>380</v>
      </c>
      <c r="D128" s="266">
        <v>130</v>
      </c>
      <c r="E128" s="244" t="s">
        <v>259</v>
      </c>
      <c r="F128" s="267">
        <v>0.48630099999999998</v>
      </c>
      <c r="G128" s="244" t="s">
        <v>111</v>
      </c>
      <c r="H128" s="268">
        <f t="shared" si="14"/>
        <v>63.21913</v>
      </c>
      <c r="I128" s="268">
        <f t="shared" si="15"/>
        <v>1896.5739000000001</v>
      </c>
      <c r="J128" s="44"/>
    </row>
    <row r="129" spans="2:10" ht="45" customHeight="1" x14ac:dyDescent="0.25">
      <c r="B129" s="98">
        <v>126</v>
      </c>
      <c r="C129" s="244" t="s">
        <v>296</v>
      </c>
      <c r="D129" s="266">
        <v>235</v>
      </c>
      <c r="E129" s="244" t="s">
        <v>259</v>
      </c>
      <c r="F129" s="267">
        <v>0.48630099999999998</v>
      </c>
      <c r="G129" s="244" t="s">
        <v>111</v>
      </c>
      <c r="H129" s="268">
        <f t="shared" si="14"/>
        <v>114.28073499999999</v>
      </c>
      <c r="I129" s="268">
        <f t="shared" si="15"/>
        <v>3428.4220499999997</v>
      </c>
      <c r="J129" s="44"/>
    </row>
    <row r="130" spans="2:10" ht="45" customHeight="1" x14ac:dyDescent="0.25">
      <c r="B130" s="98">
        <v>127</v>
      </c>
      <c r="C130" s="244" t="s">
        <v>297</v>
      </c>
      <c r="D130" s="266">
        <v>264</v>
      </c>
      <c r="E130" s="244" t="s">
        <v>259</v>
      </c>
      <c r="F130" s="267">
        <v>0.48630099999999998</v>
      </c>
      <c r="G130" s="244" t="s">
        <v>111</v>
      </c>
      <c r="H130" s="268">
        <f t="shared" si="14"/>
        <v>128.383464</v>
      </c>
      <c r="I130" s="268">
        <f t="shared" si="15"/>
        <v>3851.5039200000001</v>
      </c>
      <c r="J130" s="44"/>
    </row>
    <row r="131" spans="2:10" ht="45" customHeight="1" x14ac:dyDescent="0.25">
      <c r="B131" s="98">
        <v>128</v>
      </c>
      <c r="C131" s="244" t="s">
        <v>298</v>
      </c>
      <c r="D131" s="266">
        <v>128</v>
      </c>
      <c r="E131" s="244" t="s">
        <v>259</v>
      </c>
      <c r="F131" s="267">
        <v>0.48630099999999998</v>
      </c>
      <c r="G131" s="244" t="s">
        <v>111</v>
      </c>
      <c r="H131" s="268">
        <f t="shared" si="14"/>
        <v>62.246527999999998</v>
      </c>
      <c r="I131" s="268">
        <f t="shared" si="15"/>
        <v>1867.3958399999999</v>
      </c>
      <c r="J131" s="44"/>
    </row>
    <row r="132" spans="2:10" ht="45" customHeight="1" x14ac:dyDescent="0.25">
      <c r="B132" s="98">
        <v>129</v>
      </c>
      <c r="C132" s="244" t="s">
        <v>299</v>
      </c>
      <c r="D132" s="266">
        <v>35</v>
      </c>
      <c r="E132" s="244" t="s">
        <v>259</v>
      </c>
      <c r="F132" s="267">
        <v>0.48630099999999998</v>
      </c>
      <c r="G132" s="244" t="s">
        <v>111</v>
      </c>
      <c r="H132" s="268">
        <f t="shared" si="14"/>
        <v>17.020534999999999</v>
      </c>
      <c r="I132" s="268">
        <f t="shared" si="15"/>
        <v>510.61604999999997</v>
      </c>
      <c r="J132" s="44"/>
    </row>
    <row r="133" spans="2:10" ht="45" customHeight="1" x14ac:dyDescent="0.25">
      <c r="B133" s="98">
        <v>130</v>
      </c>
      <c r="C133" s="244" t="s">
        <v>137</v>
      </c>
      <c r="D133" s="266">
        <v>320</v>
      </c>
      <c r="E133" s="244" t="s">
        <v>259</v>
      </c>
      <c r="F133" s="267">
        <v>0.48630099999999998</v>
      </c>
      <c r="G133" s="244" t="s">
        <v>111</v>
      </c>
      <c r="H133" s="268">
        <f t="shared" si="14"/>
        <v>155.61632</v>
      </c>
      <c r="I133" s="268">
        <f t="shared" si="15"/>
        <v>4668.4895999999999</v>
      </c>
      <c r="J133" s="44"/>
    </row>
    <row r="134" spans="2:10" ht="45" customHeight="1" x14ac:dyDescent="0.25">
      <c r="B134" s="98">
        <v>131</v>
      </c>
      <c r="C134" s="244" t="s">
        <v>300</v>
      </c>
      <c r="D134" s="266">
        <v>326</v>
      </c>
      <c r="E134" s="244" t="s">
        <v>259</v>
      </c>
      <c r="F134" s="267">
        <v>0.48630099999999998</v>
      </c>
      <c r="G134" s="244" t="s">
        <v>111</v>
      </c>
      <c r="H134" s="268">
        <f t="shared" si="14"/>
        <v>158.53412599999999</v>
      </c>
      <c r="I134" s="268">
        <f t="shared" si="15"/>
        <v>4756.0237799999995</v>
      </c>
      <c r="J134" s="44"/>
    </row>
    <row r="135" spans="2:10" ht="45" customHeight="1" x14ac:dyDescent="0.25">
      <c r="B135" s="98">
        <v>132</v>
      </c>
      <c r="C135" s="244" t="s">
        <v>131</v>
      </c>
      <c r="D135" s="266">
        <v>296</v>
      </c>
      <c r="E135" s="244" t="s">
        <v>301</v>
      </c>
      <c r="F135" s="267">
        <v>0.91369800000000001</v>
      </c>
      <c r="G135" s="244" t="s">
        <v>157</v>
      </c>
      <c r="H135" s="268">
        <f>D135*F135</f>
        <v>270.45460800000001</v>
      </c>
      <c r="I135" s="268">
        <f>H135*$H$3</f>
        <v>8113.6382400000002</v>
      </c>
      <c r="J135" s="44"/>
    </row>
    <row r="136" spans="2:10" ht="45" customHeight="1" x14ac:dyDescent="0.25">
      <c r="B136" s="98">
        <v>133</v>
      </c>
      <c r="C136" s="244" t="s">
        <v>242</v>
      </c>
      <c r="D136" s="266">
        <v>71</v>
      </c>
      <c r="E136" s="244" t="s">
        <v>301</v>
      </c>
      <c r="F136" s="267">
        <v>0.91369800000000001</v>
      </c>
      <c r="G136" s="244" t="s">
        <v>157</v>
      </c>
      <c r="H136" s="268">
        <f t="shared" ref="H136:H186" si="16">D136*F136</f>
        <v>64.872557999999998</v>
      </c>
      <c r="I136" s="268">
        <f t="shared" ref="I136:I186" si="17">H136*$H$3</f>
        <v>1946.1767399999999</v>
      </c>
      <c r="J136" s="44"/>
    </row>
    <row r="137" spans="2:10" ht="45" customHeight="1" x14ac:dyDescent="0.25">
      <c r="B137" s="98">
        <v>134</v>
      </c>
      <c r="C137" s="244" t="s">
        <v>113</v>
      </c>
      <c r="D137" s="266">
        <v>282</v>
      </c>
      <c r="E137" s="244" t="s">
        <v>301</v>
      </c>
      <c r="F137" s="267">
        <v>0.91369800000000001</v>
      </c>
      <c r="G137" s="244" t="s">
        <v>157</v>
      </c>
      <c r="H137" s="268">
        <f t="shared" si="16"/>
        <v>257.66283600000003</v>
      </c>
      <c r="I137" s="268">
        <f t="shared" si="17"/>
        <v>7729.8850800000009</v>
      </c>
      <c r="J137" s="44"/>
    </row>
    <row r="138" spans="2:10" ht="45" customHeight="1" x14ac:dyDescent="0.25">
      <c r="B138" s="98">
        <v>135</v>
      </c>
      <c r="C138" s="244" t="s">
        <v>231</v>
      </c>
      <c r="D138" s="266">
        <v>225</v>
      </c>
      <c r="E138" s="244" t="s">
        <v>301</v>
      </c>
      <c r="F138" s="267">
        <v>0.91369800000000001</v>
      </c>
      <c r="G138" s="244" t="s">
        <v>157</v>
      </c>
      <c r="H138" s="268">
        <f>D138*F138</f>
        <v>205.58205000000001</v>
      </c>
      <c r="I138" s="268">
        <f t="shared" si="17"/>
        <v>6167.4615000000003</v>
      </c>
      <c r="J138" s="44"/>
    </row>
    <row r="139" spans="2:10" ht="45" customHeight="1" x14ac:dyDescent="0.25">
      <c r="B139" s="98">
        <v>136</v>
      </c>
      <c r="C139" s="244" t="s">
        <v>382</v>
      </c>
      <c r="D139" s="266">
        <v>162</v>
      </c>
      <c r="E139" s="244" t="s">
        <v>301</v>
      </c>
      <c r="F139" s="267">
        <v>0.91369800000000001</v>
      </c>
      <c r="G139" s="244" t="s">
        <v>157</v>
      </c>
      <c r="H139" s="268">
        <f>D139*F139</f>
        <v>148.01907600000001</v>
      </c>
      <c r="I139" s="268">
        <f>H139*$H$3</f>
        <v>4440.5722800000003</v>
      </c>
      <c r="J139" s="44"/>
    </row>
    <row r="140" spans="2:10" ht="45" customHeight="1" x14ac:dyDescent="0.25">
      <c r="B140" s="98">
        <v>137</v>
      </c>
      <c r="C140" s="244" t="s">
        <v>112</v>
      </c>
      <c r="D140" s="266">
        <v>157</v>
      </c>
      <c r="E140" s="244" t="s">
        <v>301</v>
      </c>
      <c r="F140" s="267">
        <v>0.91369800000000001</v>
      </c>
      <c r="G140" s="244" t="s">
        <v>157</v>
      </c>
      <c r="H140" s="268">
        <f>D140*F140</f>
        <v>143.45058600000002</v>
      </c>
      <c r="I140" s="268">
        <f>H140*$H$3</f>
        <v>4303.5175800000006</v>
      </c>
      <c r="J140" s="44"/>
    </row>
    <row r="141" spans="2:10" ht="45" customHeight="1" x14ac:dyDescent="0.25">
      <c r="B141" s="98">
        <v>138</v>
      </c>
      <c r="C141" s="244" t="s">
        <v>152</v>
      </c>
      <c r="D141" s="266">
        <v>565</v>
      </c>
      <c r="E141" s="244" t="s">
        <v>301</v>
      </c>
      <c r="F141" s="267">
        <v>0.91369800000000001</v>
      </c>
      <c r="G141" s="244" t="s">
        <v>157</v>
      </c>
      <c r="H141" s="268">
        <f>D141*F141</f>
        <v>516.23937000000001</v>
      </c>
      <c r="I141" s="268">
        <f>H141*$H$3</f>
        <v>15487.1811</v>
      </c>
      <c r="J141" s="44"/>
    </row>
    <row r="142" spans="2:10" ht="45" customHeight="1" x14ac:dyDescent="0.25">
      <c r="B142" s="98">
        <v>139</v>
      </c>
      <c r="C142" s="244" t="s">
        <v>134</v>
      </c>
      <c r="D142" s="266">
        <v>241</v>
      </c>
      <c r="E142" s="244" t="s">
        <v>301</v>
      </c>
      <c r="F142" s="267">
        <v>0.91369800000000001</v>
      </c>
      <c r="G142" s="244" t="s">
        <v>157</v>
      </c>
      <c r="H142" s="268">
        <f>D142*F142</f>
        <v>220.20121800000001</v>
      </c>
      <c r="I142" s="268">
        <f>H142*$H$3</f>
        <v>6606.0365400000001</v>
      </c>
      <c r="J142" s="44"/>
    </row>
    <row r="143" spans="2:10" ht="45" customHeight="1" x14ac:dyDescent="0.25">
      <c r="B143" s="98">
        <v>140</v>
      </c>
      <c r="C143" s="244" t="s">
        <v>127</v>
      </c>
      <c r="D143" s="266">
        <v>277</v>
      </c>
      <c r="E143" s="244" t="s">
        <v>301</v>
      </c>
      <c r="F143" s="267">
        <v>0.91369800000000001</v>
      </c>
      <c r="G143" s="244" t="s">
        <v>157</v>
      </c>
      <c r="H143" s="268">
        <f t="shared" si="16"/>
        <v>253.094346</v>
      </c>
      <c r="I143" s="268">
        <f t="shared" si="17"/>
        <v>7592.8303800000003</v>
      </c>
      <c r="J143" s="44"/>
    </row>
    <row r="144" spans="2:10" ht="45" customHeight="1" x14ac:dyDescent="0.25">
      <c r="B144" s="98">
        <v>141</v>
      </c>
      <c r="C144" s="244" t="s">
        <v>302</v>
      </c>
      <c r="D144" s="266">
        <v>89</v>
      </c>
      <c r="E144" s="244" t="s">
        <v>301</v>
      </c>
      <c r="F144" s="267">
        <v>0.91369800000000001</v>
      </c>
      <c r="G144" s="244" t="s">
        <v>157</v>
      </c>
      <c r="H144" s="268">
        <f t="shared" si="16"/>
        <v>81.319122000000007</v>
      </c>
      <c r="I144" s="268">
        <f t="shared" si="17"/>
        <v>2439.57366</v>
      </c>
      <c r="J144" s="44"/>
    </row>
    <row r="145" spans="2:10" ht="45" customHeight="1" x14ac:dyDescent="0.25">
      <c r="B145" s="98">
        <v>142</v>
      </c>
      <c r="C145" s="244" t="s">
        <v>303</v>
      </c>
      <c r="D145" s="266">
        <v>300</v>
      </c>
      <c r="E145" s="244" t="s">
        <v>301</v>
      </c>
      <c r="F145" s="267">
        <v>0.91369800000000001</v>
      </c>
      <c r="G145" s="244" t="s">
        <v>157</v>
      </c>
      <c r="H145" s="268">
        <f t="shared" si="16"/>
        <v>274.10939999999999</v>
      </c>
      <c r="I145" s="268">
        <f t="shared" si="17"/>
        <v>8223.2819999999992</v>
      </c>
      <c r="J145" s="44"/>
    </row>
    <row r="146" spans="2:10" ht="45" customHeight="1" x14ac:dyDescent="0.25">
      <c r="B146" s="98">
        <v>143</v>
      </c>
      <c r="C146" s="244" t="s">
        <v>232</v>
      </c>
      <c r="D146" s="266">
        <v>88.63</v>
      </c>
      <c r="E146" s="244" t="s">
        <v>301</v>
      </c>
      <c r="F146" s="267">
        <v>0.91369800000000001</v>
      </c>
      <c r="G146" s="244" t="s">
        <v>157</v>
      </c>
      <c r="H146" s="268">
        <f t="shared" si="16"/>
        <v>80.981053739999993</v>
      </c>
      <c r="I146" s="268">
        <f t="shared" si="17"/>
        <v>2429.4316122</v>
      </c>
      <c r="J146" s="44"/>
    </row>
    <row r="147" spans="2:10" ht="45" customHeight="1" x14ac:dyDescent="0.25">
      <c r="B147" s="98">
        <v>144</v>
      </c>
      <c r="C147" s="244" t="s">
        <v>304</v>
      </c>
      <c r="D147" s="266">
        <v>67.38</v>
      </c>
      <c r="E147" s="244" t="s">
        <v>301</v>
      </c>
      <c r="F147" s="267">
        <v>0.91369800000000001</v>
      </c>
      <c r="G147" s="244" t="s">
        <v>157</v>
      </c>
      <c r="H147" s="268">
        <f t="shared" si="16"/>
        <v>61.564971239999998</v>
      </c>
      <c r="I147" s="268">
        <f t="shared" si="17"/>
        <v>1846.9491372</v>
      </c>
      <c r="J147" s="44"/>
    </row>
    <row r="148" spans="2:10" ht="45" customHeight="1" x14ac:dyDescent="0.25">
      <c r="B148" s="98">
        <v>145</v>
      </c>
      <c r="C148" s="244" t="s">
        <v>305</v>
      </c>
      <c r="D148" s="266">
        <v>94</v>
      </c>
      <c r="E148" s="244" t="s">
        <v>301</v>
      </c>
      <c r="F148" s="267">
        <v>0.91369800000000001</v>
      </c>
      <c r="G148" s="244" t="s">
        <v>157</v>
      </c>
      <c r="H148" s="268">
        <f t="shared" si="16"/>
        <v>85.887612000000004</v>
      </c>
      <c r="I148" s="268">
        <f t="shared" si="17"/>
        <v>2576.6283600000002</v>
      </c>
      <c r="J148" s="44"/>
    </row>
    <row r="149" spans="2:10" ht="45" customHeight="1" x14ac:dyDescent="0.25">
      <c r="B149" s="98">
        <v>146</v>
      </c>
      <c r="C149" s="244" t="s">
        <v>229</v>
      </c>
      <c r="D149" s="266">
        <v>83</v>
      </c>
      <c r="E149" s="244" t="s">
        <v>301</v>
      </c>
      <c r="F149" s="267">
        <v>0.91369800000000001</v>
      </c>
      <c r="G149" s="244" t="s">
        <v>157</v>
      </c>
      <c r="H149" s="268">
        <f t="shared" si="16"/>
        <v>75.836933999999999</v>
      </c>
      <c r="I149" s="268">
        <f t="shared" si="17"/>
        <v>2275.1080200000001</v>
      </c>
      <c r="J149" s="44"/>
    </row>
    <row r="150" spans="2:10" ht="45" customHeight="1" x14ac:dyDescent="0.25">
      <c r="B150" s="98">
        <v>147</v>
      </c>
      <c r="C150" s="244" t="s">
        <v>114</v>
      </c>
      <c r="D150" s="266">
        <v>235</v>
      </c>
      <c r="E150" s="244" t="s">
        <v>301</v>
      </c>
      <c r="F150" s="267">
        <v>0.91369800000000001</v>
      </c>
      <c r="G150" s="244" t="s">
        <v>157</v>
      </c>
      <c r="H150" s="268">
        <f t="shared" si="16"/>
        <v>214.71903</v>
      </c>
      <c r="I150" s="268">
        <f t="shared" si="17"/>
        <v>6441.5708999999997</v>
      </c>
      <c r="J150" s="44"/>
    </row>
    <row r="151" spans="2:10" ht="45" customHeight="1" x14ac:dyDescent="0.25">
      <c r="B151" s="98">
        <v>148</v>
      </c>
      <c r="C151" s="244" t="s">
        <v>306</v>
      </c>
      <c r="D151" s="266">
        <v>219</v>
      </c>
      <c r="E151" s="244" t="s">
        <v>301</v>
      </c>
      <c r="F151" s="267">
        <v>0.91369800000000001</v>
      </c>
      <c r="G151" s="244" t="s">
        <v>157</v>
      </c>
      <c r="H151" s="268">
        <f t="shared" si="16"/>
        <v>200.099862</v>
      </c>
      <c r="I151" s="268">
        <f t="shared" si="17"/>
        <v>6002.99586</v>
      </c>
      <c r="J151" s="44"/>
    </row>
    <row r="152" spans="2:10" ht="45" customHeight="1" x14ac:dyDescent="0.25">
      <c r="B152" s="98">
        <v>149</v>
      </c>
      <c r="C152" s="244" t="s">
        <v>116</v>
      </c>
      <c r="D152" s="266">
        <v>141</v>
      </c>
      <c r="E152" s="244" t="s">
        <v>301</v>
      </c>
      <c r="F152" s="267">
        <v>0.91369800000000001</v>
      </c>
      <c r="G152" s="244" t="s">
        <v>157</v>
      </c>
      <c r="H152" s="268">
        <f t="shared" si="16"/>
        <v>128.83141800000001</v>
      </c>
      <c r="I152" s="268">
        <f t="shared" si="17"/>
        <v>3864.9425400000005</v>
      </c>
      <c r="J152" s="44"/>
    </row>
    <row r="153" spans="2:10" ht="45" customHeight="1" x14ac:dyDescent="0.25">
      <c r="B153" s="98">
        <v>150</v>
      </c>
      <c r="C153" s="244" t="s">
        <v>115</v>
      </c>
      <c r="D153" s="266">
        <v>178</v>
      </c>
      <c r="E153" s="244" t="s">
        <v>301</v>
      </c>
      <c r="F153" s="267">
        <v>0.91369800000000001</v>
      </c>
      <c r="G153" s="244" t="s">
        <v>157</v>
      </c>
      <c r="H153" s="268">
        <f t="shared" si="16"/>
        <v>162.63824400000001</v>
      </c>
      <c r="I153" s="268">
        <f t="shared" si="17"/>
        <v>4879.14732</v>
      </c>
      <c r="J153" s="44"/>
    </row>
    <row r="154" spans="2:10" ht="45" customHeight="1" x14ac:dyDescent="0.25">
      <c r="B154" s="98">
        <v>151</v>
      </c>
      <c r="C154" s="244" t="s">
        <v>117</v>
      </c>
      <c r="D154" s="266">
        <v>393</v>
      </c>
      <c r="E154" s="269" t="s">
        <v>301</v>
      </c>
      <c r="F154" s="270">
        <v>0.91369800000000001</v>
      </c>
      <c r="G154" s="269" t="s">
        <v>157</v>
      </c>
      <c r="H154" s="271">
        <f t="shared" si="16"/>
        <v>359.08331400000003</v>
      </c>
      <c r="I154" s="271">
        <f t="shared" si="17"/>
        <v>10772.49942</v>
      </c>
      <c r="J154" s="44"/>
    </row>
    <row r="155" spans="2:10" ht="45" customHeight="1" x14ac:dyDescent="0.25">
      <c r="B155" s="98">
        <v>152</v>
      </c>
      <c r="C155" s="244" t="s">
        <v>389</v>
      </c>
      <c r="D155" s="266">
        <v>162</v>
      </c>
      <c r="E155" s="244" t="s">
        <v>301</v>
      </c>
      <c r="F155" s="267">
        <v>0.91369800000000001</v>
      </c>
      <c r="G155" s="269" t="s">
        <v>157</v>
      </c>
      <c r="H155" s="268">
        <f t="shared" si="16"/>
        <v>148.01907600000001</v>
      </c>
      <c r="I155" s="268">
        <f t="shared" si="17"/>
        <v>4440.5722800000003</v>
      </c>
      <c r="J155" s="44"/>
    </row>
    <row r="156" spans="2:10" ht="45" customHeight="1" x14ac:dyDescent="0.25">
      <c r="B156" s="98">
        <v>153</v>
      </c>
      <c r="C156" s="244" t="s">
        <v>236</v>
      </c>
      <c r="D156" s="266">
        <v>87</v>
      </c>
      <c r="E156" s="244" t="s">
        <v>301</v>
      </c>
      <c r="F156" s="267">
        <v>0.91369800000000001</v>
      </c>
      <c r="G156" s="244" t="s">
        <v>157</v>
      </c>
      <c r="H156" s="268">
        <f t="shared" si="16"/>
        <v>79.491726</v>
      </c>
      <c r="I156" s="268">
        <f t="shared" si="17"/>
        <v>2384.7517800000001</v>
      </c>
      <c r="J156" s="44"/>
    </row>
    <row r="157" spans="2:10" ht="45" customHeight="1" x14ac:dyDescent="0.25">
      <c r="B157" s="98">
        <v>154</v>
      </c>
      <c r="C157" s="244" t="s">
        <v>118</v>
      </c>
      <c r="D157" s="266">
        <v>146</v>
      </c>
      <c r="E157" s="244" t="s">
        <v>301</v>
      </c>
      <c r="F157" s="267">
        <v>0.91369800000000001</v>
      </c>
      <c r="G157" s="244" t="s">
        <v>157</v>
      </c>
      <c r="H157" s="268">
        <f t="shared" si="16"/>
        <v>133.39990800000001</v>
      </c>
      <c r="I157" s="268">
        <f t="shared" si="17"/>
        <v>4001.9972400000001</v>
      </c>
      <c r="J157" s="44"/>
    </row>
    <row r="158" spans="2:10" ht="45" customHeight="1" x14ac:dyDescent="0.25">
      <c r="B158" s="98">
        <v>155</v>
      </c>
      <c r="C158" s="244" t="s">
        <v>121</v>
      </c>
      <c r="D158" s="266">
        <v>356</v>
      </c>
      <c r="E158" s="244" t="s">
        <v>301</v>
      </c>
      <c r="F158" s="267">
        <v>0.91369800000000001</v>
      </c>
      <c r="G158" s="244" t="s">
        <v>157</v>
      </c>
      <c r="H158" s="268">
        <f t="shared" si="16"/>
        <v>325.27648800000003</v>
      </c>
      <c r="I158" s="268">
        <f t="shared" si="17"/>
        <v>9758.2946400000001</v>
      </c>
      <c r="J158" s="44"/>
    </row>
    <row r="159" spans="2:10" ht="45" customHeight="1" x14ac:dyDescent="0.25">
      <c r="B159" s="98">
        <v>156</v>
      </c>
      <c r="C159" s="244" t="s">
        <v>237</v>
      </c>
      <c r="D159" s="266">
        <v>100</v>
      </c>
      <c r="E159" s="244" t="s">
        <v>301</v>
      </c>
      <c r="F159" s="267">
        <v>0.91369800000000001</v>
      </c>
      <c r="G159" s="244" t="s">
        <v>157</v>
      </c>
      <c r="H159" s="268">
        <f t="shared" si="16"/>
        <v>91.369799999999998</v>
      </c>
      <c r="I159" s="268">
        <f t="shared" si="17"/>
        <v>2741.0940000000001</v>
      </c>
      <c r="J159" s="44"/>
    </row>
    <row r="160" spans="2:10" ht="45" customHeight="1" x14ac:dyDescent="0.25">
      <c r="B160" s="98">
        <v>157</v>
      </c>
      <c r="C160" s="244" t="s">
        <v>383</v>
      </c>
      <c r="D160" s="266">
        <v>140</v>
      </c>
      <c r="E160" s="244" t="s">
        <v>301</v>
      </c>
      <c r="F160" s="267">
        <v>0.91369800000000001</v>
      </c>
      <c r="G160" s="244" t="s">
        <v>157</v>
      </c>
      <c r="H160" s="268">
        <f>D160*F160</f>
        <v>127.91772</v>
      </c>
      <c r="I160" s="268">
        <f>H160*$H$3</f>
        <v>3837.5316000000003</v>
      </c>
      <c r="J160" s="44"/>
    </row>
    <row r="161" spans="2:10" ht="45" customHeight="1" x14ac:dyDescent="0.25">
      <c r="B161" s="98">
        <v>158</v>
      </c>
      <c r="C161" s="244" t="s">
        <v>384</v>
      </c>
      <c r="D161" s="266">
        <v>44</v>
      </c>
      <c r="E161" s="244" t="s">
        <v>301</v>
      </c>
      <c r="F161" s="267">
        <v>0.91369800000000001</v>
      </c>
      <c r="G161" s="244" t="s">
        <v>157</v>
      </c>
      <c r="H161" s="268">
        <f>D161*F161</f>
        <v>40.202711999999998</v>
      </c>
      <c r="I161" s="268">
        <f>H161*$H$3</f>
        <v>1206.0813599999999</v>
      </c>
      <c r="J161" s="44"/>
    </row>
    <row r="162" spans="2:10" ht="45" customHeight="1" x14ac:dyDescent="0.25">
      <c r="B162" s="98">
        <v>159</v>
      </c>
      <c r="C162" s="244" t="s">
        <v>270</v>
      </c>
      <c r="D162" s="266">
        <v>65</v>
      </c>
      <c r="E162" s="244" t="s">
        <v>301</v>
      </c>
      <c r="F162" s="267">
        <v>0.91369800000000001</v>
      </c>
      <c r="G162" s="244" t="s">
        <v>157</v>
      </c>
      <c r="H162" s="268">
        <f t="shared" si="16"/>
        <v>59.390369999999997</v>
      </c>
      <c r="I162" s="268">
        <f t="shared" si="17"/>
        <v>1781.7111</v>
      </c>
      <c r="J162" s="44"/>
    </row>
    <row r="163" spans="2:10" ht="45" customHeight="1" x14ac:dyDescent="0.25">
      <c r="B163" s="98">
        <v>160</v>
      </c>
      <c r="C163" s="244" t="s">
        <v>327</v>
      </c>
      <c r="D163" s="266">
        <v>135</v>
      </c>
      <c r="E163" s="244" t="s">
        <v>301</v>
      </c>
      <c r="F163" s="267">
        <v>0.91369800000000001</v>
      </c>
      <c r="G163" s="244" t="s">
        <v>157</v>
      </c>
      <c r="H163" s="268">
        <f>D163*F163</f>
        <v>123.34923000000001</v>
      </c>
      <c r="I163" s="268">
        <f>H163*$H$3</f>
        <v>3700.4769000000001</v>
      </c>
      <c r="J163" s="44"/>
    </row>
    <row r="164" spans="2:10" ht="45" customHeight="1" x14ac:dyDescent="0.25">
      <c r="B164" s="98">
        <v>161</v>
      </c>
      <c r="C164" s="244" t="s">
        <v>258</v>
      </c>
      <c r="D164" s="266">
        <v>435</v>
      </c>
      <c r="E164" s="244" t="s">
        <v>301</v>
      </c>
      <c r="F164" s="267">
        <v>0.91369800000000001</v>
      </c>
      <c r="G164" s="244" t="s">
        <v>157</v>
      </c>
      <c r="H164" s="268">
        <f>D164*F164</f>
        <v>397.45863000000003</v>
      </c>
      <c r="I164" s="268">
        <f>H164*$H$3</f>
        <v>11923.758900000001</v>
      </c>
      <c r="J164" s="44"/>
    </row>
    <row r="165" spans="2:10" ht="45" customHeight="1" x14ac:dyDescent="0.25">
      <c r="B165" s="98">
        <v>162</v>
      </c>
      <c r="C165" s="244" t="s">
        <v>139</v>
      </c>
      <c r="D165" s="266">
        <v>816</v>
      </c>
      <c r="E165" s="244" t="s">
        <v>301</v>
      </c>
      <c r="F165" s="267">
        <v>0.91369800000000001</v>
      </c>
      <c r="G165" s="244" t="s">
        <v>157</v>
      </c>
      <c r="H165" s="268">
        <f t="shared" si="16"/>
        <v>745.57756800000004</v>
      </c>
      <c r="I165" s="268">
        <f t="shared" si="17"/>
        <v>22367.32704</v>
      </c>
      <c r="J165" s="44"/>
    </row>
    <row r="166" spans="2:10" ht="45" customHeight="1" x14ac:dyDescent="0.25">
      <c r="B166" s="98">
        <v>163</v>
      </c>
      <c r="C166" s="244" t="s">
        <v>138</v>
      </c>
      <c r="D166" s="266">
        <v>309</v>
      </c>
      <c r="E166" s="244" t="s">
        <v>301</v>
      </c>
      <c r="F166" s="267">
        <v>0.91369800000000001</v>
      </c>
      <c r="G166" s="244" t="s">
        <v>157</v>
      </c>
      <c r="H166" s="268">
        <f t="shared" si="16"/>
        <v>282.33268199999998</v>
      </c>
      <c r="I166" s="268">
        <f t="shared" si="17"/>
        <v>8469.9804599999989</v>
      </c>
      <c r="J166" s="44"/>
    </row>
    <row r="167" spans="2:10" ht="45" customHeight="1" x14ac:dyDescent="0.25">
      <c r="B167" s="98">
        <v>164</v>
      </c>
      <c r="C167" s="244" t="s">
        <v>143</v>
      </c>
      <c r="D167" s="266">
        <v>294</v>
      </c>
      <c r="E167" s="244" t="s">
        <v>301</v>
      </c>
      <c r="F167" s="267">
        <v>0.91369800000000001</v>
      </c>
      <c r="G167" s="244" t="s">
        <v>157</v>
      </c>
      <c r="H167" s="268">
        <f t="shared" si="16"/>
        <v>268.62721199999999</v>
      </c>
      <c r="I167" s="268">
        <f t="shared" si="17"/>
        <v>8058.8163599999998</v>
      </c>
      <c r="J167" s="44"/>
    </row>
    <row r="168" spans="2:10" ht="45" customHeight="1" x14ac:dyDescent="0.25">
      <c r="B168" s="98">
        <v>165</v>
      </c>
      <c r="C168" s="244" t="s">
        <v>145</v>
      </c>
      <c r="D168" s="266">
        <v>645</v>
      </c>
      <c r="E168" s="244" t="s">
        <v>301</v>
      </c>
      <c r="F168" s="267">
        <v>0.91369800000000001</v>
      </c>
      <c r="G168" s="244" t="s">
        <v>157</v>
      </c>
      <c r="H168" s="268">
        <f>D168*F168</f>
        <v>589.33520999999996</v>
      </c>
      <c r="I168" s="268">
        <f>H168*$H$3</f>
        <v>17680.0563</v>
      </c>
      <c r="J168" s="44"/>
    </row>
    <row r="169" spans="2:10" ht="45" customHeight="1" x14ac:dyDescent="0.25">
      <c r="B169" s="98">
        <v>166</v>
      </c>
      <c r="C169" s="244" t="s">
        <v>122</v>
      </c>
      <c r="D169" s="266">
        <v>402</v>
      </c>
      <c r="E169" s="244" t="s">
        <v>301</v>
      </c>
      <c r="F169" s="267">
        <v>0.91369800000000001</v>
      </c>
      <c r="G169" s="244" t="s">
        <v>157</v>
      </c>
      <c r="H169" s="268">
        <f t="shared" si="16"/>
        <v>367.30659600000001</v>
      </c>
      <c r="I169" s="268">
        <f t="shared" si="17"/>
        <v>11019.19788</v>
      </c>
      <c r="J169" s="44"/>
    </row>
    <row r="170" spans="2:10" ht="45" customHeight="1" x14ac:dyDescent="0.25">
      <c r="B170" s="98">
        <v>167</v>
      </c>
      <c r="C170" s="244" t="s">
        <v>130</v>
      </c>
      <c r="D170" s="266">
        <v>270</v>
      </c>
      <c r="E170" s="244" t="s">
        <v>301</v>
      </c>
      <c r="F170" s="267">
        <v>0.91369800000000001</v>
      </c>
      <c r="G170" s="244" t="s">
        <v>157</v>
      </c>
      <c r="H170" s="268">
        <f t="shared" si="16"/>
        <v>246.69846000000001</v>
      </c>
      <c r="I170" s="268">
        <f t="shared" si="17"/>
        <v>7400.9538000000002</v>
      </c>
      <c r="J170" s="44"/>
    </row>
    <row r="171" spans="2:10" ht="45" customHeight="1" x14ac:dyDescent="0.25">
      <c r="B171" s="98">
        <v>168</v>
      </c>
      <c r="C171" s="244" t="s">
        <v>128</v>
      </c>
      <c r="D171" s="266">
        <v>129</v>
      </c>
      <c r="E171" s="244" t="s">
        <v>301</v>
      </c>
      <c r="F171" s="267">
        <v>0.91369800000000001</v>
      </c>
      <c r="G171" s="244" t="s">
        <v>157</v>
      </c>
      <c r="H171" s="268">
        <f t="shared" si="16"/>
        <v>117.867042</v>
      </c>
      <c r="I171" s="268">
        <f t="shared" si="17"/>
        <v>3536.0112599999998</v>
      </c>
      <c r="J171" s="44"/>
    </row>
    <row r="172" spans="2:10" ht="45" customHeight="1" x14ac:dyDescent="0.25">
      <c r="B172" s="98">
        <v>169</v>
      </c>
      <c r="C172" s="244" t="s">
        <v>123</v>
      </c>
      <c r="D172" s="266">
        <v>466</v>
      </c>
      <c r="E172" s="244" t="s">
        <v>301</v>
      </c>
      <c r="F172" s="267">
        <v>0.91369800000000001</v>
      </c>
      <c r="G172" s="244" t="s">
        <v>157</v>
      </c>
      <c r="H172" s="268">
        <f t="shared" si="16"/>
        <v>425.78326800000002</v>
      </c>
      <c r="I172" s="268">
        <f t="shared" si="17"/>
        <v>12773.49804</v>
      </c>
      <c r="J172" s="44"/>
    </row>
    <row r="173" spans="2:10" ht="45" customHeight="1" x14ac:dyDescent="0.25">
      <c r="B173" s="98">
        <v>170</v>
      </c>
      <c r="C173" s="244" t="s">
        <v>142</v>
      </c>
      <c r="D173" s="266">
        <v>617</v>
      </c>
      <c r="E173" s="244" t="s">
        <v>301</v>
      </c>
      <c r="F173" s="267">
        <v>0.91369800000000001</v>
      </c>
      <c r="G173" s="244" t="s">
        <v>157</v>
      </c>
      <c r="H173" s="268">
        <f t="shared" si="16"/>
        <v>563.751666</v>
      </c>
      <c r="I173" s="268">
        <f t="shared" si="17"/>
        <v>16912.54998</v>
      </c>
      <c r="J173" s="44"/>
    </row>
    <row r="174" spans="2:10" ht="45" customHeight="1" x14ac:dyDescent="0.25">
      <c r="B174" s="98">
        <v>171</v>
      </c>
      <c r="C174" s="244" t="s">
        <v>125</v>
      </c>
      <c r="D174" s="266">
        <v>290</v>
      </c>
      <c r="E174" s="244" t="s">
        <v>301</v>
      </c>
      <c r="F174" s="267">
        <v>0.91369800000000001</v>
      </c>
      <c r="G174" s="244" t="s">
        <v>157</v>
      </c>
      <c r="H174" s="268">
        <f t="shared" si="16"/>
        <v>264.97242</v>
      </c>
      <c r="I174" s="268">
        <f t="shared" si="17"/>
        <v>7949.1725999999999</v>
      </c>
      <c r="J174" s="44"/>
    </row>
    <row r="175" spans="2:10" ht="45" customHeight="1" x14ac:dyDescent="0.25">
      <c r="B175" s="98">
        <v>172</v>
      </c>
      <c r="C175" s="244" t="s">
        <v>307</v>
      </c>
      <c r="D175" s="266">
        <v>250</v>
      </c>
      <c r="E175" s="244" t="s">
        <v>301</v>
      </c>
      <c r="F175" s="267">
        <v>0.91369800000000001</v>
      </c>
      <c r="G175" s="244" t="s">
        <v>157</v>
      </c>
      <c r="H175" s="268">
        <f t="shared" si="16"/>
        <v>228.42449999999999</v>
      </c>
      <c r="I175" s="268">
        <f t="shared" si="17"/>
        <v>6852.7349999999997</v>
      </c>
      <c r="J175" s="44"/>
    </row>
    <row r="176" spans="2:10" ht="45" customHeight="1" x14ac:dyDescent="0.25">
      <c r="B176" s="98">
        <v>173</v>
      </c>
      <c r="C176" s="244" t="s">
        <v>120</v>
      </c>
      <c r="D176" s="266">
        <v>50</v>
      </c>
      <c r="E176" s="244" t="s">
        <v>301</v>
      </c>
      <c r="F176" s="267">
        <v>0.91369800000000001</v>
      </c>
      <c r="G176" s="244" t="s">
        <v>157</v>
      </c>
      <c r="H176" s="268">
        <f t="shared" si="16"/>
        <v>45.684899999999999</v>
      </c>
      <c r="I176" s="268">
        <f t="shared" si="17"/>
        <v>1370.547</v>
      </c>
      <c r="J176" s="44"/>
    </row>
    <row r="177" spans="2:14" ht="45" customHeight="1" x14ac:dyDescent="0.25">
      <c r="B177" s="98">
        <v>174</v>
      </c>
      <c r="C177" s="244" t="s">
        <v>129</v>
      </c>
      <c r="D177" s="266">
        <v>151</v>
      </c>
      <c r="E177" s="244" t="s">
        <v>301</v>
      </c>
      <c r="F177" s="267">
        <v>0.91369800000000001</v>
      </c>
      <c r="G177" s="244" t="s">
        <v>157</v>
      </c>
      <c r="H177" s="268">
        <f t="shared" si="16"/>
        <v>137.96839800000001</v>
      </c>
      <c r="I177" s="268">
        <f t="shared" si="17"/>
        <v>4139.0519400000003</v>
      </c>
      <c r="J177" s="44"/>
    </row>
    <row r="178" spans="2:14" ht="45" customHeight="1" x14ac:dyDescent="0.25">
      <c r="B178" s="98">
        <v>175</v>
      </c>
      <c r="C178" s="244" t="s">
        <v>124</v>
      </c>
      <c r="D178" s="266">
        <v>107</v>
      </c>
      <c r="E178" s="244" t="s">
        <v>301</v>
      </c>
      <c r="F178" s="267">
        <v>0.91369800000000001</v>
      </c>
      <c r="G178" s="244" t="s">
        <v>157</v>
      </c>
      <c r="H178" s="268">
        <f t="shared" si="16"/>
        <v>97.765686000000002</v>
      </c>
      <c r="I178" s="268">
        <f t="shared" si="17"/>
        <v>2932.9705800000002</v>
      </c>
      <c r="J178" s="44"/>
    </row>
    <row r="179" spans="2:14" ht="45" customHeight="1" x14ac:dyDescent="0.25">
      <c r="B179" s="98">
        <v>176</v>
      </c>
      <c r="C179" s="244" t="s">
        <v>379</v>
      </c>
      <c r="D179" s="266">
        <v>160</v>
      </c>
      <c r="E179" s="244" t="s">
        <v>301</v>
      </c>
      <c r="F179" s="267">
        <v>0.91369800000000001</v>
      </c>
      <c r="G179" s="244" t="s">
        <v>157</v>
      </c>
      <c r="H179" s="268">
        <f t="shared" ref="H179:H185" si="18">D179*F179</f>
        <v>146.19167999999999</v>
      </c>
      <c r="I179" s="268">
        <f t="shared" si="17"/>
        <v>4385.7503999999999</v>
      </c>
      <c r="J179" s="44"/>
    </row>
    <row r="180" spans="2:14" ht="45" customHeight="1" x14ac:dyDescent="0.25">
      <c r="B180" s="264">
        <v>177</v>
      </c>
      <c r="C180" s="274" t="s">
        <v>385</v>
      </c>
      <c r="D180" s="275">
        <v>37</v>
      </c>
      <c r="E180" s="244" t="s">
        <v>301</v>
      </c>
      <c r="F180" s="267">
        <v>0.91369800000000001</v>
      </c>
      <c r="G180" s="244" t="s">
        <v>157</v>
      </c>
      <c r="H180" s="268">
        <f t="shared" si="18"/>
        <v>33.806826000000001</v>
      </c>
      <c r="I180" s="268">
        <f t="shared" ref="I180:I185" si="19">H180*$H$3</f>
        <v>1014.20478</v>
      </c>
      <c r="J180" s="265"/>
    </row>
    <row r="181" spans="2:14" ht="45" customHeight="1" x14ac:dyDescent="0.25">
      <c r="B181" s="264">
        <v>178</v>
      </c>
      <c r="C181" s="274" t="s">
        <v>386</v>
      </c>
      <c r="D181" s="275">
        <v>60</v>
      </c>
      <c r="E181" s="244" t="s">
        <v>301</v>
      </c>
      <c r="F181" s="267">
        <v>0.91369800000000001</v>
      </c>
      <c r="G181" s="244" t="s">
        <v>157</v>
      </c>
      <c r="H181" s="268">
        <f t="shared" si="18"/>
        <v>54.82188</v>
      </c>
      <c r="I181" s="268">
        <f t="shared" si="19"/>
        <v>1644.6564000000001</v>
      </c>
      <c r="J181" s="265"/>
    </row>
    <row r="182" spans="2:14" ht="45" customHeight="1" x14ac:dyDescent="0.25">
      <c r="B182" s="264">
        <v>179</v>
      </c>
      <c r="C182" s="274" t="s">
        <v>126</v>
      </c>
      <c r="D182" s="275">
        <v>273</v>
      </c>
      <c r="E182" s="244" t="s">
        <v>301</v>
      </c>
      <c r="F182" s="267">
        <v>0.91369800000000001</v>
      </c>
      <c r="G182" s="244" t="s">
        <v>157</v>
      </c>
      <c r="H182" s="268">
        <f t="shared" si="18"/>
        <v>249.43955400000002</v>
      </c>
      <c r="I182" s="268">
        <f t="shared" si="19"/>
        <v>7483.1866200000004</v>
      </c>
      <c r="J182" s="265"/>
    </row>
    <row r="183" spans="2:14" ht="45" customHeight="1" x14ac:dyDescent="0.25">
      <c r="B183" s="264">
        <v>180</v>
      </c>
      <c r="C183" s="274" t="s">
        <v>281</v>
      </c>
      <c r="D183" s="275">
        <v>340</v>
      </c>
      <c r="E183" s="244" t="s">
        <v>301</v>
      </c>
      <c r="F183" s="267">
        <v>0.91369800000000001</v>
      </c>
      <c r="G183" s="244" t="s">
        <v>157</v>
      </c>
      <c r="H183" s="268">
        <f t="shared" si="18"/>
        <v>310.65732000000003</v>
      </c>
      <c r="I183" s="268">
        <f t="shared" si="19"/>
        <v>9319.7196000000004</v>
      </c>
      <c r="J183" s="265"/>
    </row>
    <row r="184" spans="2:14" ht="45" customHeight="1" x14ac:dyDescent="0.25">
      <c r="B184" s="264">
        <v>181</v>
      </c>
      <c r="C184" s="274" t="s">
        <v>282</v>
      </c>
      <c r="D184" s="275">
        <v>298</v>
      </c>
      <c r="E184" s="244" t="s">
        <v>301</v>
      </c>
      <c r="F184" s="267">
        <v>0.91369800000000001</v>
      </c>
      <c r="G184" s="244" t="s">
        <v>157</v>
      </c>
      <c r="H184" s="268">
        <f t="shared" si="18"/>
        <v>272.28200400000003</v>
      </c>
      <c r="I184" s="268">
        <f t="shared" si="19"/>
        <v>8168.4601200000006</v>
      </c>
      <c r="J184" s="265"/>
    </row>
    <row r="185" spans="2:14" ht="45" customHeight="1" x14ac:dyDescent="0.25">
      <c r="B185" s="264">
        <v>182</v>
      </c>
      <c r="C185" s="274" t="s">
        <v>387</v>
      </c>
      <c r="D185" s="275">
        <v>949</v>
      </c>
      <c r="E185" s="244" t="s">
        <v>301</v>
      </c>
      <c r="F185" s="267">
        <v>0.91369800000000001</v>
      </c>
      <c r="G185" s="244" t="s">
        <v>157</v>
      </c>
      <c r="H185" s="268">
        <f t="shared" si="18"/>
        <v>867.09940200000005</v>
      </c>
      <c r="I185" s="268">
        <f t="shared" si="19"/>
        <v>26012.982060000002</v>
      </c>
      <c r="J185" s="265"/>
    </row>
    <row r="186" spans="2:14" ht="45" customHeight="1" thickBot="1" x14ac:dyDescent="0.3">
      <c r="B186" s="168">
        <v>183</v>
      </c>
      <c r="C186" s="249" t="s">
        <v>308</v>
      </c>
      <c r="D186" s="276">
        <v>50</v>
      </c>
      <c r="E186" s="249" t="s">
        <v>301</v>
      </c>
      <c r="F186" s="272">
        <v>0.91369800000000001</v>
      </c>
      <c r="G186" s="249" t="s">
        <v>157</v>
      </c>
      <c r="H186" s="273">
        <f t="shared" si="16"/>
        <v>45.684899999999999</v>
      </c>
      <c r="I186" s="273">
        <f t="shared" si="17"/>
        <v>1370.547</v>
      </c>
      <c r="J186" s="169"/>
    </row>
    <row r="187" spans="2:14" ht="45" customHeight="1" thickBot="1" x14ac:dyDescent="0.5">
      <c r="B187" s="379" t="s">
        <v>158</v>
      </c>
      <c r="C187" s="380"/>
      <c r="D187" s="380"/>
      <c r="E187" s="380"/>
      <c r="F187" s="380"/>
      <c r="G187" s="380"/>
      <c r="H187" s="380"/>
      <c r="I187" s="51">
        <f>ROUND(SUBTOTAL(9,I5:I186)/1000,2)</f>
        <v>1059.48</v>
      </c>
      <c r="J187" s="53"/>
    </row>
    <row r="188" spans="2:14" ht="45" customHeight="1" x14ac:dyDescent="0.25">
      <c r="B188" s="16" t="s">
        <v>169</v>
      </c>
    </row>
    <row r="189" spans="2:14" ht="45" customHeight="1" x14ac:dyDescent="0.25">
      <c r="H189" s="112"/>
      <c r="I189" s="236"/>
    </row>
    <row r="190" spans="2:14" ht="45" customHeight="1" x14ac:dyDescent="0.4">
      <c r="E190" s="262"/>
      <c r="F190" s="262"/>
      <c r="G190" s="262"/>
      <c r="H190" s="262"/>
      <c r="I190" s="235"/>
      <c r="J190" s="216"/>
      <c r="K190" s="216"/>
      <c r="L190" s="216"/>
      <c r="M190" s="216"/>
      <c r="N190" s="216"/>
    </row>
    <row r="192" spans="2:14" ht="45" customHeight="1" x14ac:dyDescent="0.25">
      <c r="I192" s="236"/>
    </row>
  </sheetData>
  <autoFilter ref="B4:J188" xr:uid="{00000000-0009-0000-0000-000001000000}"/>
  <mergeCells count="2">
    <mergeCell ref="B2:J2"/>
    <mergeCell ref="B187:H187"/>
  </mergeCells>
  <printOptions horizontalCentered="1"/>
  <pageMargins left="0.25" right="0.25" top="0.75" bottom="0.75" header="0.3" footer="0.3"/>
  <pageSetup paperSize="9" scale="31" fitToHeight="0" orientation="portrait" r:id="rId1"/>
  <headerFooter>
    <oddFooter>&amp;CVia Ambiental Engenharia e Serviços S.A.&amp;RPágina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992AC-71E0-4813-9D3A-8A6728F23D23}">
  <sheetPr>
    <pageSetUpPr fitToPage="1"/>
  </sheetPr>
  <dimension ref="B1:V10"/>
  <sheetViews>
    <sheetView zoomScale="50" zoomScaleNormal="50" zoomScaleSheetLayoutView="30" workbookViewId="0">
      <selection activeCell="I7" sqref="I7"/>
    </sheetView>
  </sheetViews>
  <sheetFormatPr defaultColWidth="9.140625" defaultRowHeight="15.75" x14ac:dyDescent="0.25"/>
  <cols>
    <col min="1" max="1" width="3.85546875" style="77" customWidth="1"/>
    <col min="2" max="2" width="105" style="77" customWidth="1"/>
    <col min="3" max="3" width="105.140625" style="77" customWidth="1"/>
    <col min="4" max="16384" width="9.140625" style="77"/>
  </cols>
  <sheetData>
    <row r="1" spans="2:22" ht="16.5" thickBot="1" x14ac:dyDescent="0.3"/>
    <row r="2" spans="2:22" ht="27" customHeight="1" x14ac:dyDescent="0.25">
      <c r="B2" s="474" t="s">
        <v>343</v>
      </c>
      <c r="C2" s="475"/>
    </row>
    <row r="3" spans="2:22" ht="15" customHeight="1" x14ac:dyDescent="0.25">
      <c r="B3" s="476"/>
      <c r="C3" s="477"/>
    </row>
    <row r="4" spans="2:22" ht="15" customHeight="1" x14ac:dyDescent="0.25">
      <c r="B4" s="476"/>
      <c r="C4" s="477"/>
    </row>
    <row r="5" spans="2:22" ht="15" customHeight="1" thickBot="1" x14ac:dyDescent="0.3">
      <c r="B5" s="478"/>
      <c r="C5" s="479"/>
    </row>
    <row r="6" spans="2:22" ht="41.25" customHeight="1" thickBot="1" x14ac:dyDescent="0.3">
      <c r="B6" s="480" t="s">
        <v>365</v>
      </c>
      <c r="C6" s="481"/>
    </row>
    <row r="7" spans="2:22" ht="408.75" customHeight="1" x14ac:dyDescent="0.25">
      <c r="B7" s="163"/>
      <c r="C7" s="164"/>
    </row>
    <row r="8" spans="2:22" ht="409.6" customHeight="1" thickBot="1" x14ac:dyDescent="0.3">
      <c r="B8" s="175"/>
      <c r="C8" s="184"/>
      <c r="V8" s="77" t="s">
        <v>326</v>
      </c>
    </row>
    <row r="9" spans="2:22" x14ac:dyDescent="0.25">
      <c r="B9" s="231"/>
      <c r="C9" s="232"/>
    </row>
    <row r="10" spans="2:22" ht="16.5" thickBot="1" x14ac:dyDescent="0.3">
      <c r="B10" s="233"/>
      <c r="C10" s="234"/>
    </row>
  </sheetData>
  <mergeCells count="2">
    <mergeCell ref="B2:C5"/>
    <mergeCell ref="B6:C6"/>
  </mergeCells>
  <printOptions horizontalCentered="1"/>
  <pageMargins left="7.874015748031496E-2" right="7.874015748031496E-2" top="0.35433070866141736" bottom="0.51181102362204722" header="0.19685039370078741" footer="0.31496062992125984"/>
  <pageSetup paperSize="9" scale="48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C11"/>
  <sheetViews>
    <sheetView zoomScale="20" zoomScaleNormal="20" zoomScaleSheetLayoutView="30" workbookViewId="0">
      <selection activeCell="P10" sqref="P10"/>
    </sheetView>
  </sheetViews>
  <sheetFormatPr defaultColWidth="9.140625" defaultRowHeight="15.75" x14ac:dyDescent="0.25"/>
  <cols>
    <col min="1" max="1" width="3.85546875" style="77" customWidth="1"/>
    <col min="2" max="2" width="105" style="77" customWidth="1"/>
    <col min="3" max="3" width="105.14062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74" t="s">
        <v>309</v>
      </c>
      <c r="C2" s="475"/>
    </row>
    <row r="3" spans="2:3" ht="15" customHeight="1" x14ac:dyDescent="0.25">
      <c r="B3" s="476"/>
      <c r="C3" s="477"/>
    </row>
    <row r="4" spans="2:3" ht="15" customHeight="1" x14ac:dyDescent="0.25">
      <c r="B4" s="476"/>
      <c r="C4" s="477"/>
    </row>
    <row r="5" spans="2:3" ht="15" customHeight="1" thickBot="1" x14ac:dyDescent="0.3">
      <c r="B5" s="478"/>
      <c r="C5" s="479"/>
    </row>
    <row r="6" spans="2:3" ht="41.25" customHeight="1" thickBot="1" x14ac:dyDescent="0.3">
      <c r="B6" s="480" t="s">
        <v>398</v>
      </c>
      <c r="C6" s="481"/>
    </row>
    <row r="7" spans="2:3" ht="408.75" customHeight="1" x14ac:dyDescent="0.25">
      <c r="B7" s="163"/>
      <c r="C7" s="164"/>
    </row>
    <row r="8" spans="2:3" ht="409.6" customHeight="1" x14ac:dyDescent="0.25">
      <c r="B8" s="113"/>
      <c r="C8" s="114"/>
    </row>
    <row r="9" spans="2:3" ht="407.25" customHeight="1" x14ac:dyDescent="0.25">
      <c r="B9" s="113"/>
      <c r="C9" s="114"/>
    </row>
    <row r="10" spans="2:3" ht="409.6" customHeight="1" thickBot="1" x14ac:dyDescent="0.3">
      <c r="B10" s="117"/>
      <c r="C10" s="118"/>
    </row>
    <row r="11" spans="2:3" x14ac:dyDescent="0.25">
      <c r="B11" s="78"/>
      <c r="C11" s="174"/>
    </row>
  </sheetData>
  <mergeCells count="2">
    <mergeCell ref="B2:C5"/>
    <mergeCell ref="B6:C6"/>
  </mergeCells>
  <printOptions horizontalCentered="1"/>
  <pageMargins left="7.874015748031496E-2" right="7.874015748031496E-2" top="0.35433070866141736" bottom="0.51181102362204722" header="0.19685039370078741" footer="0.31496062992125984"/>
  <pageSetup paperSize="9" scale="48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C160"/>
  <sheetViews>
    <sheetView zoomScale="30" zoomScaleNormal="30" zoomScaleSheetLayoutView="30" workbookViewId="0">
      <selection activeCell="S10" sqref="S10"/>
    </sheetView>
  </sheetViews>
  <sheetFormatPr defaultColWidth="9.140625" defaultRowHeight="15.75" x14ac:dyDescent="0.25"/>
  <cols>
    <col min="1" max="1" width="3.85546875" style="77" customWidth="1"/>
    <col min="2" max="2" width="103.85546875" style="77" customWidth="1"/>
    <col min="3" max="3" width="103.710937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74" t="s">
        <v>310</v>
      </c>
      <c r="C2" s="475"/>
    </row>
    <row r="3" spans="2:3" ht="15" customHeight="1" x14ac:dyDescent="0.25">
      <c r="B3" s="476"/>
      <c r="C3" s="477"/>
    </row>
    <row r="4" spans="2:3" ht="15" customHeight="1" x14ac:dyDescent="0.25">
      <c r="B4" s="476"/>
      <c r="C4" s="477"/>
    </row>
    <row r="5" spans="2:3" ht="15" customHeight="1" thickBot="1" x14ac:dyDescent="0.3">
      <c r="B5" s="478"/>
      <c r="C5" s="479"/>
    </row>
    <row r="6" spans="2:3" ht="41.25" customHeight="1" thickBot="1" x14ac:dyDescent="0.3">
      <c r="B6" s="480" t="s">
        <v>398</v>
      </c>
      <c r="C6" s="481"/>
    </row>
    <row r="7" spans="2:3" ht="408.75" customHeight="1" x14ac:dyDescent="0.25">
      <c r="B7" s="115"/>
      <c r="C7" s="116"/>
    </row>
    <row r="8" spans="2:3" ht="396" customHeight="1" x14ac:dyDescent="0.25">
      <c r="B8" s="163"/>
      <c r="C8" s="164"/>
    </row>
    <row r="9" spans="2:3" ht="378.75" customHeight="1" x14ac:dyDescent="0.25">
      <c r="B9" s="113"/>
      <c r="C9" s="114"/>
    </row>
    <row r="10" spans="2:3" ht="391.5" customHeight="1" thickBot="1" x14ac:dyDescent="0.3">
      <c r="B10" s="117"/>
      <c r="C10" s="118"/>
    </row>
    <row r="11" spans="2:3" ht="35.25" customHeight="1" x14ac:dyDescent="0.25">
      <c r="B11" s="78"/>
      <c r="C11" s="174"/>
    </row>
    <row r="12" spans="2:3" ht="35.25" customHeight="1" x14ac:dyDescent="0.25">
      <c r="B12" s="78"/>
      <c r="C12" s="174"/>
    </row>
    <row r="13" spans="2:3" ht="35.25" customHeight="1" x14ac:dyDescent="0.25">
      <c r="B13" s="78"/>
      <c r="C13" s="79"/>
    </row>
    <row r="14" spans="2:3" ht="35.25" customHeight="1" x14ac:dyDescent="0.25">
      <c r="B14" s="78"/>
      <c r="C14" s="79"/>
    </row>
    <row r="15" spans="2:3" ht="35.25" customHeight="1" x14ac:dyDescent="0.25">
      <c r="B15" s="78"/>
      <c r="C15" s="79"/>
    </row>
    <row r="16" spans="2:3" ht="35.25" customHeight="1" x14ac:dyDescent="0.25">
      <c r="B16" s="78"/>
      <c r="C16" s="79"/>
    </row>
    <row r="17" spans="2:3" ht="35.25" customHeight="1" x14ac:dyDescent="0.25">
      <c r="B17" s="78"/>
      <c r="C17" s="79"/>
    </row>
    <row r="18" spans="2:3" ht="35.25" customHeight="1" x14ac:dyDescent="0.25">
      <c r="B18" s="78"/>
      <c r="C18" s="79"/>
    </row>
    <row r="19" spans="2:3" ht="35.25" customHeight="1" x14ac:dyDescent="0.25">
      <c r="B19" s="78"/>
      <c r="C19" s="79"/>
    </row>
    <row r="20" spans="2:3" ht="35.25" customHeight="1" x14ac:dyDescent="0.25">
      <c r="B20" s="78"/>
      <c r="C20" s="79"/>
    </row>
    <row r="21" spans="2:3" ht="35.25" customHeight="1" x14ac:dyDescent="0.25">
      <c r="B21" s="78"/>
      <c r="C21" s="79"/>
    </row>
    <row r="22" spans="2:3" ht="35.25" customHeight="1" x14ac:dyDescent="0.25">
      <c r="B22" s="78"/>
      <c r="C22" s="79"/>
    </row>
    <row r="23" spans="2:3" ht="35.25" customHeight="1" x14ac:dyDescent="0.25">
      <c r="B23" s="78"/>
      <c r="C23" s="79"/>
    </row>
    <row r="24" spans="2:3" ht="35.25" customHeight="1" x14ac:dyDescent="0.25">
      <c r="B24" s="78"/>
      <c r="C24" s="79"/>
    </row>
    <row r="25" spans="2:3" ht="35.25" customHeight="1" x14ac:dyDescent="0.25">
      <c r="B25" s="78"/>
      <c r="C25" s="79"/>
    </row>
    <row r="26" spans="2:3" ht="35.25" customHeight="1" x14ac:dyDescent="0.25">
      <c r="B26" s="78"/>
      <c r="C26" s="79"/>
    </row>
    <row r="27" spans="2:3" ht="35.25" customHeight="1" x14ac:dyDescent="0.25">
      <c r="B27" s="78"/>
      <c r="C27" s="79"/>
    </row>
    <row r="28" spans="2:3" ht="35.25" customHeight="1" x14ac:dyDescent="0.25">
      <c r="B28" s="78"/>
      <c r="C28" s="79"/>
    </row>
    <row r="29" spans="2:3" ht="35.25" customHeight="1" x14ac:dyDescent="0.25">
      <c r="B29" s="78"/>
      <c r="C29" s="79"/>
    </row>
    <row r="30" spans="2:3" ht="35.25" customHeight="1" x14ac:dyDescent="0.25">
      <c r="B30" s="78"/>
      <c r="C30" s="79"/>
    </row>
    <row r="31" spans="2:3" ht="35.25" customHeight="1" x14ac:dyDescent="0.25">
      <c r="B31" s="78"/>
      <c r="C31" s="79"/>
    </row>
    <row r="32" spans="2:3" ht="35.25" customHeight="1" x14ac:dyDescent="0.25">
      <c r="B32" s="78"/>
      <c r="C32" s="79"/>
    </row>
    <row r="33" spans="2:3" ht="35.25" customHeight="1" x14ac:dyDescent="0.25">
      <c r="B33" s="78"/>
      <c r="C33" s="79"/>
    </row>
    <row r="34" spans="2:3" ht="35.25" customHeight="1" x14ac:dyDescent="0.25">
      <c r="B34" s="78"/>
      <c r="C34" s="79"/>
    </row>
    <row r="35" spans="2:3" ht="35.25" customHeight="1" x14ac:dyDescent="0.25">
      <c r="B35" s="78"/>
      <c r="C35" s="79"/>
    </row>
    <row r="36" spans="2:3" ht="35.25" customHeight="1" x14ac:dyDescent="0.25">
      <c r="B36" s="78"/>
      <c r="C36" s="79"/>
    </row>
    <row r="37" spans="2:3" ht="35.25" customHeight="1" x14ac:dyDescent="0.25">
      <c r="B37" s="78"/>
      <c r="C37" s="79"/>
    </row>
    <row r="38" spans="2:3" ht="35.25" customHeight="1" x14ac:dyDescent="0.25">
      <c r="B38" s="78"/>
      <c r="C38" s="79"/>
    </row>
    <row r="39" spans="2:3" ht="35.25" customHeight="1" x14ac:dyDescent="0.25">
      <c r="B39" s="78"/>
      <c r="C39" s="79"/>
    </row>
    <row r="40" spans="2:3" ht="35.25" customHeight="1" x14ac:dyDescent="0.25">
      <c r="B40" s="78"/>
      <c r="C40" s="79"/>
    </row>
    <row r="41" spans="2:3" ht="35.25" customHeight="1" x14ac:dyDescent="0.25">
      <c r="B41" s="78"/>
      <c r="C41" s="79"/>
    </row>
    <row r="42" spans="2:3" ht="35.25" customHeight="1" x14ac:dyDescent="0.25">
      <c r="B42" s="78"/>
      <c r="C42" s="79"/>
    </row>
    <row r="43" spans="2:3" ht="35.25" customHeight="1" x14ac:dyDescent="0.25">
      <c r="B43" s="78"/>
      <c r="C43" s="79"/>
    </row>
    <row r="44" spans="2:3" ht="35.25" customHeight="1" x14ac:dyDescent="0.25">
      <c r="B44" s="78"/>
      <c r="C44" s="79"/>
    </row>
    <row r="45" spans="2:3" ht="35.25" customHeight="1" x14ac:dyDescent="0.25">
      <c r="B45" s="78"/>
      <c r="C45" s="79"/>
    </row>
    <row r="46" spans="2:3" ht="35.25" customHeight="1" x14ac:dyDescent="0.25">
      <c r="B46" s="78"/>
      <c r="C46" s="79"/>
    </row>
    <row r="47" spans="2:3" ht="35.25" customHeight="1" x14ac:dyDescent="0.25">
      <c r="B47" s="78"/>
      <c r="C47" s="79"/>
    </row>
    <row r="48" spans="2:3" ht="35.25" customHeight="1" x14ac:dyDescent="0.25">
      <c r="B48" s="78"/>
      <c r="C48" s="79"/>
    </row>
    <row r="49" spans="2:3" ht="35.25" customHeight="1" x14ac:dyDescent="0.25">
      <c r="B49" s="78"/>
      <c r="C49" s="79"/>
    </row>
    <row r="50" spans="2:3" ht="35.25" customHeight="1" x14ac:dyDescent="0.25">
      <c r="B50" s="78"/>
      <c r="C50" s="79"/>
    </row>
    <row r="51" spans="2:3" ht="35.25" customHeight="1" x14ac:dyDescent="0.25">
      <c r="B51" s="78"/>
      <c r="C51" s="79"/>
    </row>
    <row r="52" spans="2:3" ht="35.25" customHeight="1" x14ac:dyDescent="0.25">
      <c r="B52" s="78"/>
      <c r="C52" s="79"/>
    </row>
    <row r="53" spans="2:3" ht="35.25" customHeight="1" x14ac:dyDescent="0.25">
      <c r="B53" s="78"/>
      <c r="C53" s="79"/>
    </row>
    <row r="54" spans="2:3" ht="35.25" customHeight="1" x14ac:dyDescent="0.25">
      <c r="B54" s="78"/>
      <c r="C54" s="79"/>
    </row>
    <row r="55" spans="2:3" ht="35.25" customHeight="1" x14ac:dyDescent="0.25">
      <c r="B55" s="78"/>
      <c r="C55" s="79"/>
    </row>
    <row r="56" spans="2:3" ht="35.25" customHeight="1" x14ac:dyDescent="0.25">
      <c r="B56" s="78"/>
      <c r="C56" s="79"/>
    </row>
    <row r="57" spans="2:3" ht="35.25" customHeight="1" x14ac:dyDescent="0.25">
      <c r="B57" s="78"/>
      <c r="C57" s="79"/>
    </row>
    <row r="58" spans="2:3" ht="35.25" customHeight="1" x14ac:dyDescent="0.25">
      <c r="B58" s="78"/>
      <c r="C58" s="79"/>
    </row>
    <row r="59" spans="2:3" ht="35.25" customHeight="1" x14ac:dyDescent="0.25">
      <c r="B59" s="78"/>
      <c r="C59" s="79"/>
    </row>
    <row r="60" spans="2:3" ht="35.25" customHeight="1" x14ac:dyDescent="0.25">
      <c r="B60" s="78"/>
      <c r="C60" s="79"/>
    </row>
    <row r="61" spans="2:3" ht="35.25" customHeight="1" x14ac:dyDescent="0.25">
      <c r="B61" s="78"/>
      <c r="C61" s="79"/>
    </row>
    <row r="62" spans="2:3" ht="35.25" customHeight="1" x14ac:dyDescent="0.25">
      <c r="B62" s="78"/>
      <c r="C62" s="79"/>
    </row>
    <row r="63" spans="2:3" ht="35.25" customHeight="1" x14ac:dyDescent="0.25">
      <c r="B63" s="78"/>
      <c r="C63" s="79"/>
    </row>
    <row r="64" spans="2:3" ht="35.25" customHeight="1" x14ac:dyDescent="0.25">
      <c r="B64" s="78"/>
      <c r="C64" s="79"/>
    </row>
    <row r="65" spans="2:3" ht="35.25" customHeight="1" x14ac:dyDescent="0.25">
      <c r="B65" s="78"/>
      <c r="C65" s="79"/>
    </row>
    <row r="66" spans="2:3" ht="35.25" customHeight="1" x14ac:dyDescent="0.25">
      <c r="B66" s="78"/>
      <c r="C66" s="79"/>
    </row>
    <row r="67" spans="2:3" ht="35.25" customHeight="1" x14ac:dyDescent="0.25">
      <c r="B67" s="78"/>
      <c r="C67" s="79"/>
    </row>
    <row r="68" spans="2:3" ht="35.25" customHeight="1" x14ac:dyDescent="0.25">
      <c r="B68" s="78"/>
      <c r="C68" s="79"/>
    </row>
    <row r="69" spans="2:3" ht="35.25" customHeight="1" x14ac:dyDescent="0.25">
      <c r="B69" s="78"/>
      <c r="C69" s="79"/>
    </row>
    <row r="70" spans="2:3" ht="35.25" customHeight="1" x14ac:dyDescent="0.25">
      <c r="B70" s="78"/>
      <c r="C70" s="79"/>
    </row>
    <row r="71" spans="2:3" ht="35.25" customHeight="1" x14ac:dyDescent="0.25">
      <c r="B71" s="78"/>
      <c r="C71" s="79"/>
    </row>
    <row r="72" spans="2:3" ht="35.25" customHeight="1" x14ac:dyDescent="0.25">
      <c r="B72" s="78"/>
      <c r="C72" s="79"/>
    </row>
    <row r="73" spans="2:3" ht="35.25" customHeight="1" x14ac:dyDescent="0.25">
      <c r="B73" s="78"/>
      <c r="C73" s="79"/>
    </row>
    <row r="74" spans="2:3" ht="35.25" customHeight="1" x14ac:dyDescent="0.25">
      <c r="B74" s="78"/>
      <c r="C74" s="79"/>
    </row>
    <row r="75" spans="2:3" ht="35.25" customHeight="1" x14ac:dyDescent="0.25">
      <c r="B75" s="78"/>
      <c r="C75" s="79"/>
    </row>
    <row r="76" spans="2:3" ht="35.25" customHeight="1" x14ac:dyDescent="0.25">
      <c r="B76" s="78"/>
      <c r="C76" s="79"/>
    </row>
    <row r="77" spans="2:3" ht="35.25" customHeight="1" x14ac:dyDescent="0.25">
      <c r="B77" s="78"/>
      <c r="C77" s="79"/>
    </row>
    <row r="78" spans="2:3" ht="35.25" customHeight="1" x14ac:dyDescent="0.25">
      <c r="B78" s="78"/>
      <c r="C78" s="79"/>
    </row>
    <row r="79" spans="2:3" ht="35.25" customHeight="1" x14ac:dyDescent="0.25">
      <c r="B79" s="78"/>
      <c r="C79" s="79"/>
    </row>
    <row r="80" spans="2:3" ht="35.25" customHeight="1" x14ac:dyDescent="0.25">
      <c r="B80" s="78"/>
      <c r="C80" s="79"/>
    </row>
    <row r="81" spans="2:3" ht="35.25" customHeight="1" x14ac:dyDescent="0.25">
      <c r="B81" s="78"/>
      <c r="C81" s="79"/>
    </row>
    <row r="82" spans="2:3" ht="35.25" customHeight="1" x14ac:dyDescent="0.25">
      <c r="B82" s="78"/>
      <c r="C82" s="79"/>
    </row>
    <row r="83" spans="2:3" ht="35.25" customHeight="1" x14ac:dyDescent="0.25">
      <c r="B83" s="78"/>
      <c r="C83" s="79"/>
    </row>
    <row r="84" spans="2:3" ht="35.25" customHeight="1" x14ac:dyDescent="0.25">
      <c r="B84" s="78"/>
      <c r="C84" s="79"/>
    </row>
    <row r="85" spans="2:3" ht="35.25" customHeight="1" x14ac:dyDescent="0.25">
      <c r="B85" s="78"/>
      <c r="C85" s="79"/>
    </row>
    <row r="86" spans="2:3" ht="35.25" customHeight="1" x14ac:dyDescent="0.25">
      <c r="B86" s="78"/>
      <c r="C86" s="79"/>
    </row>
    <row r="87" spans="2:3" ht="35.25" customHeight="1" x14ac:dyDescent="0.25">
      <c r="B87" s="78"/>
      <c r="C87" s="79"/>
    </row>
    <row r="88" spans="2:3" ht="35.25" customHeight="1" x14ac:dyDescent="0.25">
      <c r="B88" s="78"/>
      <c r="C88" s="79"/>
    </row>
    <row r="89" spans="2:3" ht="35.25" customHeight="1" x14ac:dyDescent="0.25">
      <c r="B89" s="78"/>
      <c r="C89" s="79"/>
    </row>
    <row r="90" spans="2:3" ht="35.25" customHeight="1" x14ac:dyDescent="0.25">
      <c r="B90" s="78"/>
      <c r="C90" s="79"/>
    </row>
    <row r="91" spans="2:3" ht="35.25" customHeight="1" x14ac:dyDescent="0.25">
      <c r="B91" s="78"/>
      <c r="C91" s="79"/>
    </row>
    <row r="92" spans="2:3" ht="35.25" customHeight="1" x14ac:dyDescent="0.25">
      <c r="B92" s="78"/>
      <c r="C92" s="79"/>
    </row>
    <row r="93" spans="2:3" ht="35.25" customHeight="1" x14ac:dyDescent="0.25">
      <c r="B93" s="78"/>
      <c r="C93" s="79"/>
    </row>
    <row r="94" spans="2:3" ht="35.25" customHeight="1" x14ac:dyDescent="0.25">
      <c r="B94" s="78"/>
      <c r="C94" s="79"/>
    </row>
    <row r="95" spans="2:3" ht="35.25" customHeight="1" x14ac:dyDescent="0.25">
      <c r="B95" s="78"/>
      <c r="C95" s="79"/>
    </row>
    <row r="96" spans="2:3" ht="35.25" customHeight="1" x14ac:dyDescent="0.25">
      <c r="B96" s="78"/>
      <c r="C96" s="79"/>
    </row>
    <row r="97" spans="2:3" ht="35.25" customHeight="1" x14ac:dyDescent="0.25">
      <c r="B97" s="78"/>
      <c r="C97" s="79"/>
    </row>
    <row r="98" spans="2:3" ht="35.25" customHeight="1" x14ac:dyDescent="0.25">
      <c r="B98" s="78"/>
      <c r="C98" s="79"/>
    </row>
    <row r="99" spans="2:3" ht="35.25" customHeight="1" x14ac:dyDescent="0.25">
      <c r="B99" s="78"/>
      <c r="C99" s="79"/>
    </row>
    <row r="100" spans="2:3" ht="35.25" customHeight="1" x14ac:dyDescent="0.25">
      <c r="B100" s="78"/>
      <c r="C100" s="79"/>
    </row>
    <row r="101" spans="2:3" ht="35.25" customHeight="1" x14ac:dyDescent="0.25">
      <c r="B101" s="78"/>
      <c r="C101" s="79"/>
    </row>
    <row r="102" spans="2:3" ht="35.25" customHeight="1" x14ac:dyDescent="0.25">
      <c r="B102" s="78"/>
      <c r="C102" s="79"/>
    </row>
    <row r="103" spans="2:3" ht="35.25" customHeight="1" x14ac:dyDescent="0.25">
      <c r="B103" s="78"/>
      <c r="C103" s="79"/>
    </row>
    <row r="104" spans="2:3" ht="35.25" customHeight="1" x14ac:dyDescent="0.25">
      <c r="B104" s="78"/>
      <c r="C104" s="79"/>
    </row>
    <row r="105" spans="2:3" ht="35.25" customHeight="1" x14ac:dyDescent="0.25">
      <c r="B105" s="78"/>
      <c r="C105" s="79"/>
    </row>
    <row r="106" spans="2:3" ht="35.25" customHeight="1" x14ac:dyDescent="0.25">
      <c r="B106" s="78"/>
      <c r="C106" s="79"/>
    </row>
    <row r="107" spans="2:3" ht="35.25" customHeight="1" x14ac:dyDescent="0.25">
      <c r="B107" s="78"/>
      <c r="C107" s="79"/>
    </row>
    <row r="108" spans="2:3" ht="35.25" customHeight="1" x14ac:dyDescent="0.25">
      <c r="B108" s="78"/>
      <c r="C108" s="79"/>
    </row>
    <row r="109" spans="2:3" ht="35.25" customHeight="1" x14ac:dyDescent="0.25">
      <c r="B109" s="78"/>
      <c r="C109" s="79"/>
    </row>
    <row r="110" spans="2:3" ht="35.25" customHeight="1" x14ac:dyDescent="0.25">
      <c r="B110" s="78"/>
      <c r="C110" s="79"/>
    </row>
    <row r="111" spans="2:3" ht="35.25" customHeight="1" x14ac:dyDescent="0.25">
      <c r="B111" s="78"/>
      <c r="C111" s="79"/>
    </row>
    <row r="112" spans="2:3" ht="35.25" customHeight="1" x14ac:dyDescent="0.25">
      <c r="B112" s="78"/>
      <c r="C112" s="79"/>
    </row>
    <row r="113" spans="2:3" ht="35.25" customHeight="1" x14ac:dyDescent="0.25">
      <c r="B113" s="78"/>
      <c r="C113" s="79"/>
    </row>
    <row r="114" spans="2:3" ht="35.25" customHeight="1" x14ac:dyDescent="0.25">
      <c r="B114" s="78"/>
      <c r="C114" s="79"/>
    </row>
    <row r="115" spans="2:3" ht="35.25" customHeight="1" x14ac:dyDescent="0.25">
      <c r="B115" s="78"/>
      <c r="C115" s="79"/>
    </row>
    <row r="116" spans="2:3" ht="35.25" customHeight="1" x14ac:dyDescent="0.25">
      <c r="B116" s="78"/>
      <c r="C116" s="79"/>
    </row>
    <row r="117" spans="2:3" ht="35.25" customHeight="1" x14ac:dyDescent="0.25">
      <c r="B117" s="78"/>
      <c r="C117" s="79"/>
    </row>
    <row r="118" spans="2:3" ht="35.25" customHeight="1" x14ac:dyDescent="0.25">
      <c r="B118" s="78"/>
      <c r="C118" s="79"/>
    </row>
    <row r="119" spans="2:3" ht="35.25" customHeight="1" x14ac:dyDescent="0.25">
      <c r="B119" s="78"/>
      <c r="C119" s="79"/>
    </row>
    <row r="120" spans="2:3" ht="35.25" customHeight="1" x14ac:dyDescent="0.25">
      <c r="B120" s="78"/>
      <c r="C120" s="79"/>
    </row>
    <row r="121" spans="2:3" ht="35.25" customHeight="1" x14ac:dyDescent="0.25">
      <c r="B121" s="78"/>
      <c r="C121" s="79"/>
    </row>
    <row r="122" spans="2:3" ht="35.25" customHeight="1" x14ac:dyDescent="0.25">
      <c r="B122" s="78"/>
      <c r="C122" s="79"/>
    </row>
    <row r="123" spans="2:3" ht="35.25" customHeight="1" x14ac:dyDescent="0.25">
      <c r="B123" s="78"/>
      <c r="C123" s="79"/>
    </row>
    <row r="124" spans="2:3" ht="35.25" customHeight="1" x14ac:dyDescent="0.25">
      <c r="B124" s="78"/>
      <c r="C124" s="79"/>
    </row>
    <row r="125" spans="2:3" ht="35.25" customHeight="1" x14ac:dyDescent="0.25">
      <c r="B125" s="78"/>
      <c r="C125" s="79"/>
    </row>
    <row r="126" spans="2:3" ht="35.25" customHeight="1" x14ac:dyDescent="0.25">
      <c r="B126" s="78"/>
      <c r="C126" s="79"/>
    </row>
    <row r="127" spans="2:3" ht="35.25" customHeight="1" x14ac:dyDescent="0.25">
      <c r="B127" s="78"/>
      <c r="C127" s="79"/>
    </row>
    <row r="128" spans="2:3" ht="35.25" customHeight="1" x14ac:dyDescent="0.25">
      <c r="B128" s="78"/>
      <c r="C128" s="79"/>
    </row>
    <row r="129" spans="2:3" ht="35.25" customHeight="1" x14ac:dyDescent="0.25">
      <c r="B129" s="78"/>
      <c r="C129" s="79"/>
    </row>
    <row r="130" spans="2:3" ht="35.25" customHeight="1" x14ac:dyDescent="0.25">
      <c r="B130" s="78"/>
      <c r="C130" s="79"/>
    </row>
    <row r="131" spans="2:3" ht="35.25" customHeight="1" x14ac:dyDescent="0.25">
      <c r="B131" s="78"/>
      <c r="C131" s="79"/>
    </row>
    <row r="132" spans="2:3" ht="35.25" customHeight="1" x14ac:dyDescent="0.25">
      <c r="B132" s="78"/>
      <c r="C132" s="79"/>
    </row>
    <row r="133" spans="2:3" ht="35.25" customHeight="1" x14ac:dyDescent="0.25">
      <c r="B133" s="78"/>
      <c r="C133" s="79"/>
    </row>
    <row r="134" spans="2:3" ht="35.25" customHeight="1" x14ac:dyDescent="0.25">
      <c r="B134" s="78"/>
      <c r="C134" s="79"/>
    </row>
    <row r="135" spans="2:3" ht="35.25" customHeight="1" x14ac:dyDescent="0.25">
      <c r="B135" s="78"/>
      <c r="C135" s="79"/>
    </row>
    <row r="136" spans="2:3" ht="35.25" customHeight="1" x14ac:dyDescent="0.25">
      <c r="B136" s="78"/>
      <c r="C136" s="79"/>
    </row>
    <row r="137" spans="2:3" ht="35.25" customHeight="1" x14ac:dyDescent="0.25">
      <c r="B137" s="78"/>
      <c r="C137" s="79"/>
    </row>
    <row r="138" spans="2:3" ht="35.25" customHeight="1" x14ac:dyDescent="0.25">
      <c r="B138" s="78"/>
      <c r="C138" s="79"/>
    </row>
    <row r="139" spans="2:3" ht="35.25" customHeight="1" x14ac:dyDescent="0.25">
      <c r="B139" s="78"/>
      <c r="C139" s="79"/>
    </row>
    <row r="140" spans="2:3" ht="35.25" customHeight="1" x14ac:dyDescent="0.25">
      <c r="B140" s="78"/>
      <c r="C140" s="79"/>
    </row>
    <row r="141" spans="2:3" ht="35.25" customHeight="1" x14ac:dyDescent="0.25">
      <c r="B141" s="78"/>
      <c r="C141" s="79"/>
    </row>
    <row r="142" spans="2:3" ht="35.25" customHeight="1" x14ac:dyDescent="0.25">
      <c r="B142" s="78"/>
      <c r="C142" s="79"/>
    </row>
    <row r="143" spans="2:3" ht="35.25" customHeight="1" x14ac:dyDescent="0.25">
      <c r="B143" s="78"/>
      <c r="C143" s="79"/>
    </row>
    <row r="144" spans="2:3" ht="35.25" customHeight="1" x14ac:dyDescent="0.25">
      <c r="B144" s="78"/>
      <c r="C144" s="79"/>
    </row>
    <row r="145" spans="2:3" ht="35.25" customHeight="1" x14ac:dyDescent="0.25">
      <c r="B145" s="78"/>
      <c r="C145" s="79"/>
    </row>
    <row r="146" spans="2:3" ht="35.25" customHeight="1" x14ac:dyDescent="0.25">
      <c r="B146" s="78"/>
      <c r="C146" s="79"/>
    </row>
    <row r="147" spans="2:3" ht="35.25" customHeight="1" x14ac:dyDescent="0.25">
      <c r="B147" s="78"/>
      <c r="C147" s="79"/>
    </row>
    <row r="148" spans="2:3" ht="35.25" customHeight="1" x14ac:dyDescent="0.25">
      <c r="B148" s="78"/>
      <c r="C148" s="79"/>
    </row>
    <row r="149" spans="2:3" ht="35.25" customHeight="1" x14ac:dyDescent="0.25">
      <c r="B149" s="78"/>
      <c r="C149" s="79"/>
    </row>
    <row r="150" spans="2:3" ht="35.25" customHeight="1" x14ac:dyDescent="0.25">
      <c r="B150" s="78"/>
      <c r="C150" s="79"/>
    </row>
    <row r="151" spans="2:3" ht="35.25" customHeight="1" x14ac:dyDescent="0.25">
      <c r="B151" s="78"/>
      <c r="C151" s="79"/>
    </row>
    <row r="152" spans="2:3" ht="35.25" customHeight="1" x14ac:dyDescent="0.25">
      <c r="B152" s="78"/>
      <c r="C152" s="79"/>
    </row>
    <row r="153" spans="2:3" ht="35.25" customHeight="1" x14ac:dyDescent="0.25">
      <c r="B153" s="78"/>
      <c r="C153" s="79"/>
    </row>
    <row r="154" spans="2:3" ht="35.25" customHeight="1" x14ac:dyDescent="0.25">
      <c r="B154" s="78"/>
      <c r="C154" s="79"/>
    </row>
    <row r="155" spans="2:3" ht="35.25" customHeight="1" x14ac:dyDescent="0.25">
      <c r="B155" s="78"/>
      <c r="C155" s="79"/>
    </row>
    <row r="156" spans="2:3" ht="35.25" customHeight="1" x14ac:dyDescent="0.25">
      <c r="B156" s="78"/>
      <c r="C156" s="79"/>
    </row>
    <row r="157" spans="2:3" ht="35.25" customHeight="1" x14ac:dyDescent="0.25">
      <c r="B157" s="78"/>
      <c r="C157" s="79"/>
    </row>
    <row r="158" spans="2:3" ht="35.25" customHeight="1" x14ac:dyDescent="0.25">
      <c r="B158" s="78"/>
      <c r="C158" s="79"/>
    </row>
    <row r="159" spans="2:3" ht="35.25" customHeight="1" x14ac:dyDescent="0.25">
      <c r="B159" s="78"/>
      <c r="C159" s="79"/>
    </row>
    <row r="160" spans="2:3" ht="35.25" customHeight="1" thickBot="1" x14ac:dyDescent="0.3">
      <c r="B160" s="80"/>
      <c r="C160" s="81"/>
    </row>
  </sheetData>
  <mergeCells count="2">
    <mergeCell ref="B2:C5"/>
    <mergeCell ref="B6:C6"/>
  </mergeCells>
  <printOptions horizontalCentered="1"/>
  <pageMargins left="0.31496062992125984" right="0.31496062992125984" top="0.59055118110236227" bottom="0.59055118110236227" header="0.31496062992125984" footer="0.31496062992125984"/>
  <pageSetup paperSize="9" scale="47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C160"/>
  <sheetViews>
    <sheetView zoomScale="30" zoomScaleNormal="30" zoomScaleSheetLayoutView="20" workbookViewId="0">
      <selection activeCell="S8" sqref="S8"/>
    </sheetView>
  </sheetViews>
  <sheetFormatPr defaultColWidth="9.140625" defaultRowHeight="15.75" x14ac:dyDescent="0.25"/>
  <cols>
    <col min="1" max="1" width="3.85546875" style="77" customWidth="1"/>
    <col min="2" max="2" width="105" style="77" customWidth="1"/>
    <col min="3" max="3" width="104.5703125" style="77" customWidth="1"/>
    <col min="4" max="10" width="9.140625" style="77"/>
    <col min="11" max="11" width="9.140625" style="77" customWidth="1"/>
    <col min="12" max="16384" width="9.140625" style="77"/>
  </cols>
  <sheetData>
    <row r="1" spans="2:3" ht="16.5" thickBot="1" x14ac:dyDescent="0.3"/>
    <row r="2" spans="2:3" ht="27" customHeight="1" x14ac:dyDescent="0.25">
      <c r="B2" s="474" t="s">
        <v>311</v>
      </c>
      <c r="C2" s="475"/>
    </row>
    <row r="3" spans="2:3" ht="15" customHeight="1" x14ac:dyDescent="0.25">
      <c r="B3" s="476"/>
      <c r="C3" s="477"/>
    </row>
    <row r="4" spans="2:3" ht="15" customHeight="1" x14ac:dyDescent="0.25">
      <c r="B4" s="476"/>
      <c r="C4" s="477"/>
    </row>
    <row r="5" spans="2:3" ht="15" customHeight="1" thickBot="1" x14ac:dyDescent="0.3">
      <c r="B5" s="478"/>
      <c r="C5" s="479"/>
    </row>
    <row r="6" spans="2:3" ht="41.25" customHeight="1" thickBot="1" x14ac:dyDescent="0.3">
      <c r="B6" s="480" t="s">
        <v>398</v>
      </c>
      <c r="C6" s="481"/>
    </row>
    <row r="7" spans="2:3" ht="408.75" customHeight="1" x14ac:dyDescent="0.25">
      <c r="B7" s="115"/>
      <c r="C7" s="116"/>
    </row>
    <row r="8" spans="2:3" ht="408.95" customHeight="1" x14ac:dyDescent="0.25">
      <c r="B8" s="113"/>
      <c r="C8" s="114"/>
    </row>
    <row r="9" spans="2:3" ht="408.95" customHeight="1" x14ac:dyDescent="0.25">
      <c r="B9" s="175"/>
      <c r="C9" s="184"/>
    </row>
    <row r="10" spans="2:3" ht="408.95" customHeight="1" thickBot="1" x14ac:dyDescent="0.3">
      <c r="B10" s="117"/>
      <c r="C10" s="118"/>
    </row>
    <row r="11" spans="2:3" ht="35.25" customHeight="1" x14ac:dyDescent="0.25">
      <c r="B11" s="78"/>
      <c r="C11" s="79"/>
    </row>
    <row r="12" spans="2:3" ht="35.25" customHeight="1" x14ac:dyDescent="0.25">
      <c r="B12" s="78"/>
      <c r="C12" s="79"/>
    </row>
    <row r="13" spans="2:3" ht="35.25" customHeight="1" x14ac:dyDescent="0.25">
      <c r="B13" s="78"/>
      <c r="C13" s="79"/>
    </row>
    <row r="14" spans="2:3" ht="35.25" customHeight="1" x14ac:dyDescent="0.25">
      <c r="B14" s="78"/>
      <c r="C14" s="79"/>
    </row>
    <row r="15" spans="2:3" ht="35.25" customHeight="1" x14ac:dyDescent="0.25">
      <c r="B15" s="78"/>
      <c r="C15" s="79"/>
    </row>
    <row r="16" spans="2:3" ht="35.25" customHeight="1" x14ac:dyDescent="0.25">
      <c r="B16" s="78"/>
      <c r="C16" s="79"/>
    </row>
    <row r="17" spans="2:3" ht="35.25" customHeight="1" x14ac:dyDescent="0.25">
      <c r="B17" s="78"/>
      <c r="C17" s="79"/>
    </row>
    <row r="18" spans="2:3" ht="35.25" customHeight="1" x14ac:dyDescent="0.25">
      <c r="B18" s="78"/>
      <c r="C18" s="79"/>
    </row>
    <row r="19" spans="2:3" ht="35.25" customHeight="1" x14ac:dyDescent="0.25">
      <c r="B19" s="78"/>
      <c r="C19" s="79"/>
    </row>
    <row r="20" spans="2:3" ht="35.25" customHeight="1" x14ac:dyDescent="0.25">
      <c r="B20" s="78"/>
      <c r="C20" s="79"/>
    </row>
    <row r="21" spans="2:3" ht="35.25" customHeight="1" x14ac:dyDescent="0.25">
      <c r="B21" s="78"/>
      <c r="C21" s="79"/>
    </row>
    <row r="22" spans="2:3" ht="35.25" customHeight="1" x14ac:dyDescent="0.25">
      <c r="B22" s="78"/>
      <c r="C22" s="79"/>
    </row>
    <row r="23" spans="2:3" ht="35.25" customHeight="1" x14ac:dyDescent="0.25">
      <c r="B23" s="78"/>
      <c r="C23" s="79"/>
    </row>
    <row r="24" spans="2:3" ht="35.25" customHeight="1" x14ac:dyDescent="0.25">
      <c r="B24" s="78"/>
      <c r="C24" s="79"/>
    </row>
    <row r="25" spans="2:3" ht="35.25" customHeight="1" x14ac:dyDescent="0.25">
      <c r="B25" s="78"/>
      <c r="C25" s="79"/>
    </row>
    <row r="26" spans="2:3" ht="35.25" customHeight="1" x14ac:dyDescent="0.25">
      <c r="B26" s="78"/>
      <c r="C26" s="79"/>
    </row>
    <row r="27" spans="2:3" ht="35.25" customHeight="1" x14ac:dyDescent="0.25">
      <c r="B27" s="78"/>
      <c r="C27" s="79"/>
    </row>
    <row r="28" spans="2:3" ht="35.25" customHeight="1" x14ac:dyDescent="0.25">
      <c r="B28" s="78"/>
      <c r="C28" s="79"/>
    </row>
    <row r="29" spans="2:3" ht="35.25" customHeight="1" x14ac:dyDescent="0.25">
      <c r="B29" s="78"/>
      <c r="C29" s="79"/>
    </row>
    <row r="30" spans="2:3" ht="35.25" customHeight="1" x14ac:dyDescent="0.25">
      <c r="B30" s="78"/>
      <c r="C30" s="79"/>
    </row>
    <row r="31" spans="2:3" ht="35.25" customHeight="1" x14ac:dyDescent="0.25">
      <c r="B31" s="78"/>
      <c r="C31" s="79"/>
    </row>
    <row r="32" spans="2:3" ht="35.25" customHeight="1" x14ac:dyDescent="0.25">
      <c r="B32" s="78"/>
      <c r="C32" s="79"/>
    </row>
    <row r="33" spans="2:3" ht="35.25" customHeight="1" x14ac:dyDescent="0.25">
      <c r="B33" s="78"/>
      <c r="C33" s="79"/>
    </row>
    <row r="34" spans="2:3" ht="35.25" customHeight="1" x14ac:dyDescent="0.25">
      <c r="B34" s="78"/>
      <c r="C34" s="79"/>
    </row>
    <row r="35" spans="2:3" ht="35.25" customHeight="1" x14ac:dyDescent="0.25">
      <c r="B35" s="78"/>
      <c r="C35" s="79"/>
    </row>
    <row r="36" spans="2:3" ht="35.25" customHeight="1" x14ac:dyDescent="0.25">
      <c r="B36" s="78"/>
      <c r="C36" s="79"/>
    </row>
    <row r="37" spans="2:3" ht="35.25" customHeight="1" x14ac:dyDescent="0.25">
      <c r="B37" s="78"/>
      <c r="C37" s="79"/>
    </row>
    <row r="38" spans="2:3" ht="35.25" customHeight="1" x14ac:dyDescent="0.25">
      <c r="B38" s="78"/>
      <c r="C38" s="79"/>
    </row>
    <row r="39" spans="2:3" ht="35.25" customHeight="1" x14ac:dyDescent="0.25">
      <c r="B39" s="78"/>
      <c r="C39" s="79"/>
    </row>
    <row r="40" spans="2:3" ht="35.25" customHeight="1" x14ac:dyDescent="0.25">
      <c r="B40" s="78"/>
      <c r="C40" s="79"/>
    </row>
    <row r="41" spans="2:3" ht="35.25" customHeight="1" x14ac:dyDescent="0.25">
      <c r="B41" s="78"/>
      <c r="C41" s="79"/>
    </row>
    <row r="42" spans="2:3" ht="35.25" customHeight="1" x14ac:dyDescent="0.25">
      <c r="B42" s="78"/>
      <c r="C42" s="79"/>
    </row>
    <row r="43" spans="2:3" ht="35.25" customHeight="1" x14ac:dyDescent="0.25">
      <c r="B43" s="78"/>
      <c r="C43" s="79"/>
    </row>
    <row r="44" spans="2:3" ht="35.25" customHeight="1" x14ac:dyDescent="0.25">
      <c r="B44" s="78"/>
      <c r="C44" s="79"/>
    </row>
    <row r="45" spans="2:3" ht="35.25" customHeight="1" x14ac:dyDescent="0.25">
      <c r="B45" s="78"/>
      <c r="C45" s="79"/>
    </row>
    <row r="46" spans="2:3" ht="35.25" customHeight="1" x14ac:dyDescent="0.25">
      <c r="B46" s="78"/>
      <c r="C46" s="79"/>
    </row>
    <row r="47" spans="2:3" ht="35.25" customHeight="1" x14ac:dyDescent="0.25">
      <c r="B47" s="78"/>
      <c r="C47" s="79"/>
    </row>
    <row r="48" spans="2:3" ht="35.25" customHeight="1" x14ac:dyDescent="0.25">
      <c r="B48" s="78"/>
      <c r="C48" s="79"/>
    </row>
    <row r="49" spans="2:3" ht="35.25" customHeight="1" x14ac:dyDescent="0.25">
      <c r="B49" s="78"/>
      <c r="C49" s="79"/>
    </row>
    <row r="50" spans="2:3" ht="35.25" customHeight="1" x14ac:dyDescent="0.25">
      <c r="B50" s="78"/>
      <c r="C50" s="79"/>
    </row>
    <row r="51" spans="2:3" ht="35.25" customHeight="1" x14ac:dyDescent="0.25">
      <c r="B51" s="78"/>
      <c r="C51" s="79"/>
    </row>
    <row r="52" spans="2:3" ht="35.25" customHeight="1" x14ac:dyDescent="0.25">
      <c r="B52" s="78"/>
      <c r="C52" s="79"/>
    </row>
    <row r="53" spans="2:3" ht="35.25" customHeight="1" x14ac:dyDescent="0.25">
      <c r="B53" s="78"/>
      <c r="C53" s="79"/>
    </row>
    <row r="54" spans="2:3" ht="35.25" customHeight="1" x14ac:dyDescent="0.25">
      <c r="B54" s="78"/>
      <c r="C54" s="79"/>
    </row>
    <row r="55" spans="2:3" ht="35.25" customHeight="1" x14ac:dyDescent="0.25">
      <c r="B55" s="78"/>
      <c r="C55" s="79"/>
    </row>
    <row r="56" spans="2:3" ht="35.25" customHeight="1" x14ac:dyDescent="0.25">
      <c r="B56" s="78"/>
      <c r="C56" s="79"/>
    </row>
    <row r="57" spans="2:3" ht="35.25" customHeight="1" x14ac:dyDescent="0.25">
      <c r="B57" s="78"/>
      <c r="C57" s="79"/>
    </row>
    <row r="58" spans="2:3" ht="35.25" customHeight="1" x14ac:dyDescent="0.25">
      <c r="B58" s="78"/>
      <c r="C58" s="79"/>
    </row>
    <row r="59" spans="2:3" ht="35.25" customHeight="1" x14ac:dyDescent="0.25">
      <c r="B59" s="78"/>
      <c r="C59" s="79"/>
    </row>
    <row r="60" spans="2:3" ht="35.25" customHeight="1" x14ac:dyDescent="0.25">
      <c r="B60" s="78"/>
      <c r="C60" s="79"/>
    </row>
    <row r="61" spans="2:3" ht="35.25" customHeight="1" x14ac:dyDescent="0.25">
      <c r="B61" s="78"/>
      <c r="C61" s="79"/>
    </row>
    <row r="62" spans="2:3" ht="35.25" customHeight="1" x14ac:dyDescent="0.25">
      <c r="B62" s="78"/>
      <c r="C62" s="79"/>
    </row>
    <row r="63" spans="2:3" ht="35.25" customHeight="1" x14ac:dyDescent="0.25">
      <c r="B63" s="78"/>
      <c r="C63" s="79"/>
    </row>
    <row r="64" spans="2:3" ht="35.25" customHeight="1" x14ac:dyDescent="0.25">
      <c r="B64" s="78"/>
      <c r="C64" s="79"/>
    </row>
    <row r="65" spans="2:3" ht="35.25" customHeight="1" x14ac:dyDescent="0.25">
      <c r="B65" s="78"/>
      <c r="C65" s="79"/>
    </row>
    <row r="66" spans="2:3" ht="35.25" customHeight="1" x14ac:dyDescent="0.25">
      <c r="B66" s="78"/>
      <c r="C66" s="79"/>
    </row>
    <row r="67" spans="2:3" ht="35.25" customHeight="1" x14ac:dyDescent="0.25">
      <c r="B67" s="78"/>
      <c r="C67" s="79"/>
    </row>
    <row r="68" spans="2:3" ht="35.25" customHeight="1" x14ac:dyDescent="0.25">
      <c r="B68" s="78"/>
      <c r="C68" s="79"/>
    </row>
    <row r="69" spans="2:3" ht="35.25" customHeight="1" x14ac:dyDescent="0.25">
      <c r="B69" s="78"/>
      <c r="C69" s="79"/>
    </row>
    <row r="70" spans="2:3" ht="35.25" customHeight="1" x14ac:dyDescent="0.25">
      <c r="B70" s="78"/>
      <c r="C70" s="79"/>
    </row>
    <row r="71" spans="2:3" ht="35.25" customHeight="1" x14ac:dyDescent="0.25">
      <c r="B71" s="78"/>
      <c r="C71" s="79"/>
    </row>
    <row r="72" spans="2:3" ht="35.25" customHeight="1" x14ac:dyDescent="0.25">
      <c r="B72" s="78"/>
      <c r="C72" s="79"/>
    </row>
    <row r="73" spans="2:3" ht="35.25" customHeight="1" x14ac:dyDescent="0.25">
      <c r="B73" s="78"/>
      <c r="C73" s="79"/>
    </row>
    <row r="74" spans="2:3" ht="35.25" customHeight="1" x14ac:dyDescent="0.25">
      <c r="B74" s="78"/>
      <c r="C74" s="79"/>
    </row>
    <row r="75" spans="2:3" ht="35.25" customHeight="1" x14ac:dyDescent="0.25">
      <c r="B75" s="78"/>
      <c r="C75" s="79"/>
    </row>
    <row r="76" spans="2:3" ht="35.25" customHeight="1" x14ac:dyDescent="0.25">
      <c r="B76" s="78"/>
      <c r="C76" s="79"/>
    </row>
    <row r="77" spans="2:3" ht="35.25" customHeight="1" x14ac:dyDescent="0.25">
      <c r="B77" s="78"/>
      <c r="C77" s="79"/>
    </row>
    <row r="78" spans="2:3" ht="35.25" customHeight="1" x14ac:dyDescent="0.25">
      <c r="B78" s="78"/>
      <c r="C78" s="79"/>
    </row>
    <row r="79" spans="2:3" ht="35.25" customHeight="1" x14ac:dyDescent="0.25">
      <c r="B79" s="78"/>
      <c r="C79" s="79"/>
    </row>
    <row r="80" spans="2:3" ht="35.25" customHeight="1" x14ac:dyDescent="0.25">
      <c r="B80" s="78"/>
      <c r="C80" s="79"/>
    </row>
    <row r="81" spans="2:3" ht="35.25" customHeight="1" x14ac:dyDescent="0.25">
      <c r="B81" s="78"/>
      <c r="C81" s="79"/>
    </row>
    <row r="82" spans="2:3" ht="35.25" customHeight="1" x14ac:dyDescent="0.25">
      <c r="B82" s="78"/>
      <c r="C82" s="79"/>
    </row>
    <row r="83" spans="2:3" ht="35.25" customHeight="1" x14ac:dyDescent="0.25">
      <c r="B83" s="78"/>
      <c r="C83" s="79"/>
    </row>
    <row r="84" spans="2:3" ht="35.25" customHeight="1" x14ac:dyDescent="0.25">
      <c r="B84" s="78"/>
      <c r="C84" s="79"/>
    </row>
    <row r="85" spans="2:3" ht="35.25" customHeight="1" x14ac:dyDescent="0.25">
      <c r="B85" s="78"/>
      <c r="C85" s="79"/>
    </row>
    <row r="86" spans="2:3" ht="35.25" customHeight="1" x14ac:dyDescent="0.25">
      <c r="B86" s="78"/>
      <c r="C86" s="79"/>
    </row>
    <row r="87" spans="2:3" ht="35.25" customHeight="1" x14ac:dyDescent="0.25">
      <c r="B87" s="78"/>
      <c r="C87" s="79"/>
    </row>
    <row r="88" spans="2:3" ht="35.25" customHeight="1" x14ac:dyDescent="0.25">
      <c r="B88" s="78"/>
      <c r="C88" s="79"/>
    </row>
    <row r="89" spans="2:3" ht="35.25" customHeight="1" x14ac:dyDescent="0.25">
      <c r="B89" s="78"/>
      <c r="C89" s="79"/>
    </row>
    <row r="90" spans="2:3" ht="35.25" customHeight="1" x14ac:dyDescent="0.25">
      <c r="B90" s="78"/>
      <c r="C90" s="79"/>
    </row>
    <row r="91" spans="2:3" ht="35.25" customHeight="1" x14ac:dyDescent="0.25">
      <c r="B91" s="78"/>
      <c r="C91" s="79"/>
    </row>
    <row r="92" spans="2:3" ht="35.25" customHeight="1" x14ac:dyDescent="0.25">
      <c r="B92" s="78"/>
      <c r="C92" s="79"/>
    </row>
    <row r="93" spans="2:3" ht="35.25" customHeight="1" x14ac:dyDescent="0.25">
      <c r="B93" s="78"/>
      <c r="C93" s="79"/>
    </row>
    <row r="94" spans="2:3" ht="35.25" customHeight="1" x14ac:dyDescent="0.25">
      <c r="B94" s="78"/>
      <c r="C94" s="79"/>
    </row>
    <row r="95" spans="2:3" ht="35.25" customHeight="1" x14ac:dyDescent="0.25">
      <c r="B95" s="78"/>
      <c r="C95" s="79"/>
    </row>
    <row r="96" spans="2:3" ht="35.25" customHeight="1" x14ac:dyDescent="0.25">
      <c r="B96" s="78"/>
      <c r="C96" s="79"/>
    </row>
    <row r="97" spans="2:3" ht="35.25" customHeight="1" x14ac:dyDescent="0.25">
      <c r="B97" s="78"/>
      <c r="C97" s="79"/>
    </row>
    <row r="98" spans="2:3" ht="35.25" customHeight="1" x14ac:dyDescent="0.25">
      <c r="B98" s="78"/>
      <c r="C98" s="79"/>
    </row>
    <row r="99" spans="2:3" ht="35.25" customHeight="1" x14ac:dyDescent="0.25">
      <c r="B99" s="78"/>
      <c r="C99" s="79"/>
    </row>
    <row r="100" spans="2:3" ht="35.25" customHeight="1" x14ac:dyDescent="0.25">
      <c r="B100" s="78"/>
      <c r="C100" s="79"/>
    </row>
    <row r="101" spans="2:3" ht="35.25" customHeight="1" x14ac:dyDescent="0.25">
      <c r="B101" s="78"/>
      <c r="C101" s="79"/>
    </row>
    <row r="102" spans="2:3" ht="35.25" customHeight="1" x14ac:dyDescent="0.25">
      <c r="B102" s="78"/>
      <c r="C102" s="79"/>
    </row>
    <row r="103" spans="2:3" ht="35.25" customHeight="1" x14ac:dyDescent="0.25">
      <c r="B103" s="78"/>
      <c r="C103" s="79"/>
    </row>
    <row r="104" spans="2:3" ht="35.25" customHeight="1" x14ac:dyDescent="0.25">
      <c r="B104" s="78"/>
      <c r="C104" s="79"/>
    </row>
    <row r="105" spans="2:3" ht="35.25" customHeight="1" x14ac:dyDescent="0.25">
      <c r="B105" s="78"/>
      <c r="C105" s="79"/>
    </row>
    <row r="106" spans="2:3" ht="35.25" customHeight="1" x14ac:dyDescent="0.25">
      <c r="B106" s="78"/>
      <c r="C106" s="79"/>
    </row>
    <row r="107" spans="2:3" ht="35.25" customHeight="1" x14ac:dyDescent="0.25">
      <c r="B107" s="78"/>
      <c r="C107" s="79"/>
    </row>
    <row r="108" spans="2:3" ht="35.25" customHeight="1" x14ac:dyDescent="0.25">
      <c r="B108" s="78"/>
      <c r="C108" s="79"/>
    </row>
    <row r="109" spans="2:3" ht="35.25" customHeight="1" x14ac:dyDescent="0.25">
      <c r="B109" s="78"/>
      <c r="C109" s="79"/>
    </row>
    <row r="110" spans="2:3" ht="35.25" customHeight="1" x14ac:dyDescent="0.25">
      <c r="B110" s="78"/>
      <c r="C110" s="79"/>
    </row>
    <row r="111" spans="2:3" ht="35.25" customHeight="1" x14ac:dyDescent="0.25">
      <c r="B111" s="78"/>
      <c r="C111" s="79"/>
    </row>
    <row r="112" spans="2:3" ht="35.25" customHeight="1" x14ac:dyDescent="0.25">
      <c r="B112" s="78"/>
      <c r="C112" s="79"/>
    </row>
    <row r="113" spans="2:3" ht="35.25" customHeight="1" x14ac:dyDescent="0.25">
      <c r="B113" s="78"/>
      <c r="C113" s="79"/>
    </row>
    <row r="114" spans="2:3" ht="35.25" customHeight="1" x14ac:dyDescent="0.25">
      <c r="B114" s="78"/>
      <c r="C114" s="79"/>
    </row>
    <row r="115" spans="2:3" ht="35.25" customHeight="1" x14ac:dyDescent="0.25">
      <c r="B115" s="78"/>
      <c r="C115" s="79"/>
    </row>
    <row r="116" spans="2:3" ht="35.25" customHeight="1" x14ac:dyDescent="0.25">
      <c r="B116" s="78"/>
      <c r="C116" s="79"/>
    </row>
    <row r="117" spans="2:3" ht="35.25" customHeight="1" x14ac:dyDescent="0.25">
      <c r="B117" s="78"/>
      <c r="C117" s="79"/>
    </row>
    <row r="118" spans="2:3" ht="35.25" customHeight="1" x14ac:dyDescent="0.25">
      <c r="B118" s="78"/>
      <c r="C118" s="79"/>
    </row>
    <row r="119" spans="2:3" ht="35.25" customHeight="1" x14ac:dyDescent="0.25">
      <c r="B119" s="78"/>
      <c r="C119" s="79"/>
    </row>
    <row r="120" spans="2:3" ht="35.25" customHeight="1" x14ac:dyDescent="0.25">
      <c r="B120" s="78"/>
      <c r="C120" s="79"/>
    </row>
    <row r="121" spans="2:3" ht="35.25" customHeight="1" x14ac:dyDescent="0.25">
      <c r="B121" s="78"/>
      <c r="C121" s="79"/>
    </row>
    <row r="122" spans="2:3" ht="35.25" customHeight="1" x14ac:dyDescent="0.25">
      <c r="B122" s="78"/>
      <c r="C122" s="79"/>
    </row>
    <row r="123" spans="2:3" ht="35.25" customHeight="1" x14ac:dyDescent="0.25">
      <c r="B123" s="78"/>
      <c r="C123" s="79"/>
    </row>
    <row r="124" spans="2:3" ht="35.25" customHeight="1" x14ac:dyDescent="0.25">
      <c r="B124" s="78"/>
      <c r="C124" s="79"/>
    </row>
    <row r="125" spans="2:3" ht="35.25" customHeight="1" x14ac:dyDescent="0.25">
      <c r="B125" s="78"/>
      <c r="C125" s="79"/>
    </row>
    <row r="126" spans="2:3" ht="35.25" customHeight="1" x14ac:dyDescent="0.25">
      <c r="B126" s="78"/>
      <c r="C126" s="79"/>
    </row>
    <row r="127" spans="2:3" ht="35.25" customHeight="1" x14ac:dyDescent="0.25">
      <c r="B127" s="78"/>
      <c r="C127" s="79"/>
    </row>
    <row r="128" spans="2:3" ht="35.25" customHeight="1" x14ac:dyDescent="0.25">
      <c r="B128" s="78"/>
      <c r="C128" s="79"/>
    </row>
    <row r="129" spans="2:3" ht="35.25" customHeight="1" x14ac:dyDescent="0.25">
      <c r="B129" s="78"/>
      <c r="C129" s="79"/>
    </row>
    <row r="130" spans="2:3" ht="35.25" customHeight="1" x14ac:dyDescent="0.25">
      <c r="B130" s="78"/>
      <c r="C130" s="79"/>
    </row>
    <row r="131" spans="2:3" ht="35.25" customHeight="1" x14ac:dyDescent="0.25">
      <c r="B131" s="78"/>
      <c r="C131" s="79"/>
    </row>
    <row r="132" spans="2:3" ht="35.25" customHeight="1" x14ac:dyDescent="0.25">
      <c r="B132" s="78"/>
      <c r="C132" s="79"/>
    </row>
    <row r="133" spans="2:3" ht="35.25" customHeight="1" x14ac:dyDescent="0.25">
      <c r="B133" s="78"/>
      <c r="C133" s="79"/>
    </row>
    <row r="134" spans="2:3" ht="35.25" customHeight="1" x14ac:dyDescent="0.25">
      <c r="B134" s="78"/>
      <c r="C134" s="79"/>
    </row>
    <row r="135" spans="2:3" ht="35.25" customHeight="1" x14ac:dyDescent="0.25">
      <c r="B135" s="78"/>
      <c r="C135" s="79"/>
    </row>
    <row r="136" spans="2:3" ht="35.25" customHeight="1" x14ac:dyDescent="0.25">
      <c r="B136" s="78"/>
      <c r="C136" s="79"/>
    </row>
    <row r="137" spans="2:3" ht="35.25" customHeight="1" x14ac:dyDescent="0.25">
      <c r="B137" s="78"/>
      <c r="C137" s="79"/>
    </row>
    <row r="138" spans="2:3" ht="35.25" customHeight="1" x14ac:dyDescent="0.25">
      <c r="B138" s="78"/>
      <c r="C138" s="79"/>
    </row>
    <row r="139" spans="2:3" ht="35.25" customHeight="1" x14ac:dyDescent="0.25">
      <c r="B139" s="78"/>
      <c r="C139" s="79"/>
    </row>
    <row r="140" spans="2:3" ht="35.25" customHeight="1" x14ac:dyDescent="0.25">
      <c r="B140" s="78"/>
      <c r="C140" s="79"/>
    </row>
    <row r="141" spans="2:3" ht="35.25" customHeight="1" x14ac:dyDescent="0.25">
      <c r="B141" s="78"/>
      <c r="C141" s="79"/>
    </row>
    <row r="142" spans="2:3" ht="35.25" customHeight="1" x14ac:dyDescent="0.25">
      <c r="B142" s="78"/>
      <c r="C142" s="79"/>
    </row>
    <row r="143" spans="2:3" ht="35.25" customHeight="1" x14ac:dyDescent="0.25">
      <c r="B143" s="78"/>
      <c r="C143" s="79"/>
    </row>
    <row r="144" spans="2:3" ht="35.25" customHeight="1" x14ac:dyDescent="0.25">
      <c r="B144" s="78"/>
      <c r="C144" s="79"/>
    </row>
    <row r="145" spans="2:3" ht="35.25" customHeight="1" x14ac:dyDescent="0.25">
      <c r="B145" s="78"/>
      <c r="C145" s="79"/>
    </row>
    <row r="146" spans="2:3" ht="35.25" customHeight="1" x14ac:dyDescent="0.25">
      <c r="B146" s="78"/>
      <c r="C146" s="79"/>
    </row>
    <row r="147" spans="2:3" ht="35.25" customHeight="1" x14ac:dyDescent="0.25">
      <c r="B147" s="78"/>
      <c r="C147" s="79"/>
    </row>
    <row r="148" spans="2:3" ht="35.25" customHeight="1" x14ac:dyDescent="0.25">
      <c r="B148" s="78"/>
      <c r="C148" s="79"/>
    </row>
    <row r="149" spans="2:3" ht="35.25" customHeight="1" x14ac:dyDescent="0.25">
      <c r="B149" s="78"/>
      <c r="C149" s="79"/>
    </row>
    <row r="150" spans="2:3" ht="35.25" customHeight="1" x14ac:dyDescent="0.25">
      <c r="B150" s="78"/>
      <c r="C150" s="79"/>
    </row>
    <row r="151" spans="2:3" ht="35.25" customHeight="1" x14ac:dyDescent="0.25">
      <c r="B151" s="78"/>
      <c r="C151" s="79"/>
    </row>
    <row r="152" spans="2:3" ht="35.25" customHeight="1" x14ac:dyDescent="0.25">
      <c r="B152" s="78"/>
      <c r="C152" s="79"/>
    </row>
    <row r="153" spans="2:3" ht="35.25" customHeight="1" x14ac:dyDescent="0.25">
      <c r="B153" s="78"/>
      <c r="C153" s="79"/>
    </row>
    <row r="154" spans="2:3" ht="35.25" customHeight="1" x14ac:dyDescent="0.25">
      <c r="B154" s="78"/>
      <c r="C154" s="79"/>
    </row>
    <row r="155" spans="2:3" ht="35.25" customHeight="1" x14ac:dyDescent="0.25">
      <c r="B155" s="78"/>
      <c r="C155" s="79"/>
    </row>
    <row r="156" spans="2:3" ht="35.25" customHeight="1" x14ac:dyDescent="0.25">
      <c r="B156" s="78"/>
      <c r="C156" s="79"/>
    </row>
    <row r="157" spans="2:3" ht="35.25" customHeight="1" x14ac:dyDescent="0.25">
      <c r="B157" s="78"/>
      <c r="C157" s="79"/>
    </row>
    <row r="158" spans="2:3" ht="35.25" customHeight="1" x14ac:dyDescent="0.25">
      <c r="B158" s="78"/>
      <c r="C158" s="79"/>
    </row>
    <row r="159" spans="2:3" ht="35.25" customHeight="1" x14ac:dyDescent="0.25">
      <c r="B159" s="78"/>
      <c r="C159" s="79"/>
    </row>
    <row r="160" spans="2:3" ht="35.25" customHeight="1" thickBot="1" x14ac:dyDescent="0.3">
      <c r="B160" s="80"/>
      <c r="C160" s="81"/>
    </row>
  </sheetData>
  <mergeCells count="2">
    <mergeCell ref="B2:C5"/>
    <mergeCell ref="B6:C6"/>
  </mergeCells>
  <printOptions horizontalCentered="1"/>
  <pageMargins left="0.31496062992125984" right="0.31496062992125984" top="0.59055118110236215" bottom="0.59055118110236215" header="0.31496062992125984" footer="0.31496062992125984"/>
  <pageSetup paperSize="9" scale="41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C161"/>
  <sheetViews>
    <sheetView zoomScale="20" zoomScaleNormal="20" zoomScaleSheetLayoutView="40" workbookViewId="0">
      <selection activeCell="M9" sqref="M9"/>
    </sheetView>
  </sheetViews>
  <sheetFormatPr defaultColWidth="9.140625" defaultRowHeight="15.75" x14ac:dyDescent="0.25"/>
  <cols>
    <col min="1" max="1" width="3.85546875" style="77" customWidth="1"/>
    <col min="2" max="2" width="103.140625" style="77" customWidth="1"/>
    <col min="3" max="3" width="104.710937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82" t="s">
        <v>312</v>
      </c>
      <c r="C2" s="483"/>
    </row>
    <row r="3" spans="2:3" ht="15" customHeight="1" x14ac:dyDescent="0.25">
      <c r="B3" s="484"/>
      <c r="C3" s="485"/>
    </row>
    <row r="4" spans="2:3" ht="15" customHeight="1" x14ac:dyDescent="0.25">
      <c r="B4" s="484"/>
      <c r="C4" s="485"/>
    </row>
    <row r="5" spans="2:3" ht="15" customHeight="1" thickBot="1" x14ac:dyDescent="0.3">
      <c r="B5" s="486"/>
      <c r="C5" s="487"/>
    </row>
    <row r="6" spans="2:3" ht="41.25" customHeight="1" thickBot="1" x14ac:dyDescent="0.3">
      <c r="B6" s="480" t="s">
        <v>398</v>
      </c>
      <c r="C6" s="481"/>
    </row>
    <row r="7" spans="2:3" ht="409.6" customHeight="1" x14ac:dyDescent="0.25">
      <c r="B7" s="115"/>
      <c r="C7" s="116"/>
    </row>
    <row r="8" spans="2:3" ht="408.95" customHeight="1" x14ac:dyDescent="0.25">
      <c r="B8" s="113"/>
      <c r="C8" s="114"/>
    </row>
    <row r="9" spans="2:3" ht="408.75" customHeight="1" x14ac:dyDescent="0.25">
      <c r="B9" s="113"/>
      <c r="C9" s="114"/>
    </row>
    <row r="10" spans="2:3" ht="406.5" customHeight="1" thickBot="1" x14ac:dyDescent="0.3">
      <c r="B10" s="117"/>
      <c r="C10" s="118"/>
    </row>
    <row r="11" spans="2:3" ht="35.25" customHeight="1" x14ac:dyDescent="0.25">
      <c r="B11" s="78"/>
      <c r="C11" s="79"/>
    </row>
    <row r="12" spans="2:3" ht="35.25" customHeight="1" x14ac:dyDescent="0.25">
      <c r="B12" s="78"/>
      <c r="C12" s="79"/>
    </row>
    <row r="13" spans="2:3" ht="35.25" customHeight="1" x14ac:dyDescent="0.25">
      <c r="B13" s="78"/>
      <c r="C13" s="79"/>
    </row>
    <row r="14" spans="2:3" ht="35.25" customHeight="1" x14ac:dyDescent="0.25">
      <c r="B14" s="78"/>
      <c r="C14" s="79"/>
    </row>
    <row r="15" spans="2:3" ht="35.25" customHeight="1" x14ac:dyDescent="0.25">
      <c r="B15" s="78"/>
      <c r="C15" s="79"/>
    </row>
    <row r="16" spans="2:3" ht="35.25" customHeight="1" x14ac:dyDescent="0.25">
      <c r="B16" s="78"/>
      <c r="C16" s="79"/>
    </row>
    <row r="17" spans="2:3" ht="35.25" customHeight="1" x14ac:dyDescent="0.25">
      <c r="B17" s="78"/>
      <c r="C17" s="79"/>
    </row>
    <row r="18" spans="2:3" ht="35.25" customHeight="1" x14ac:dyDescent="0.25">
      <c r="B18" s="78"/>
      <c r="C18" s="79"/>
    </row>
    <row r="19" spans="2:3" ht="35.25" customHeight="1" x14ac:dyDescent="0.25">
      <c r="B19" s="78"/>
      <c r="C19" s="79"/>
    </row>
    <row r="20" spans="2:3" ht="35.25" customHeight="1" x14ac:dyDescent="0.25">
      <c r="B20" s="78"/>
      <c r="C20" s="79"/>
    </row>
    <row r="21" spans="2:3" ht="35.25" customHeight="1" x14ac:dyDescent="0.25">
      <c r="B21" s="78"/>
      <c r="C21" s="79"/>
    </row>
    <row r="22" spans="2:3" ht="35.25" customHeight="1" x14ac:dyDescent="0.25">
      <c r="B22" s="78"/>
      <c r="C22" s="79"/>
    </row>
    <row r="23" spans="2:3" ht="35.25" customHeight="1" x14ac:dyDescent="0.25">
      <c r="B23" s="78"/>
      <c r="C23" s="79"/>
    </row>
    <row r="24" spans="2:3" ht="35.25" customHeight="1" x14ac:dyDescent="0.25">
      <c r="B24" s="78"/>
      <c r="C24" s="79"/>
    </row>
    <row r="25" spans="2:3" ht="35.25" customHeight="1" x14ac:dyDescent="0.25">
      <c r="B25" s="78"/>
      <c r="C25" s="79"/>
    </row>
    <row r="26" spans="2:3" ht="35.25" customHeight="1" x14ac:dyDescent="0.25">
      <c r="B26" s="78"/>
      <c r="C26" s="79"/>
    </row>
    <row r="27" spans="2:3" ht="35.25" customHeight="1" x14ac:dyDescent="0.25">
      <c r="B27" s="78"/>
      <c r="C27" s="79"/>
    </row>
    <row r="28" spans="2:3" ht="35.25" customHeight="1" x14ac:dyDescent="0.25">
      <c r="B28" s="78"/>
      <c r="C28" s="79"/>
    </row>
    <row r="29" spans="2:3" ht="35.25" customHeight="1" x14ac:dyDescent="0.25">
      <c r="B29" s="78"/>
      <c r="C29" s="79"/>
    </row>
    <row r="30" spans="2:3" ht="35.25" customHeight="1" x14ac:dyDescent="0.25">
      <c r="B30" s="78"/>
      <c r="C30" s="79"/>
    </row>
    <row r="31" spans="2:3" ht="35.25" customHeight="1" x14ac:dyDescent="0.25">
      <c r="B31" s="78"/>
      <c r="C31" s="79"/>
    </row>
    <row r="32" spans="2:3" ht="35.25" customHeight="1" x14ac:dyDescent="0.25">
      <c r="B32" s="78"/>
      <c r="C32" s="79"/>
    </row>
    <row r="33" spans="2:3" ht="35.25" customHeight="1" x14ac:dyDescent="0.25">
      <c r="B33" s="78"/>
      <c r="C33" s="79"/>
    </row>
    <row r="34" spans="2:3" ht="35.25" customHeight="1" x14ac:dyDescent="0.25">
      <c r="B34" s="78"/>
      <c r="C34" s="79"/>
    </row>
    <row r="35" spans="2:3" ht="35.25" customHeight="1" x14ac:dyDescent="0.25">
      <c r="B35" s="78"/>
      <c r="C35" s="79"/>
    </row>
    <row r="36" spans="2:3" ht="35.25" customHeight="1" x14ac:dyDescent="0.25">
      <c r="B36" s="78"/>
      <c r="C36" s="79"/>
    </row>
    <row r="37" spans="2:3" ht="35.25" customHeight="1" x14ac:dyDescent="0.25">
      <c r="B37" s="78"/>
      <c r="C37" s="79"/>
    </row>
    <row r="38" spans="2:3" ht="35.25" customHeight="1" x14ac:dyDescent="0.25">
      <c r="B38" s="78"/>
      <c r="C38" s="79"/>
    </row>
    <row r="39" spans="2:3" ht="35.25" customHeight="1" x14ac:dyDescent="0.25">
      <c r="B39" s="78"/>
      <c r="C39" s="79"/>
    </row>
    <row r="40" spans="2:3" ht="35.25" customHeight="1" x14ac:dyDescent="0.25">
      <c r="B40" s="78"/>
      <c r="C40" s="79"/>
    </row>
    <row r="41" spans="2:3" ht="35.25" customHeight="1" x14ac:dyDescent="0.25">
      <c r="B41" s="78"/>
      <c r="C41" s="79"/>
    </row>
    <row r="42" spans="2:3" ht="35.25" customHeight="1" x14ac:dyDescent="0.25">
      <c r="B42" s="78"/>
      <c r="C42" s="79"/>
    </row>
    <row r="43" spans="2:3" ht="35.25" customHeight="1" x14ac:dyDescent="0.25">
      <c r="B43" s="78"/>
      <c r="C43" s="79"/>
    </row>
    <row r="44" spans="2:3" ht="35.25" customHeight="1" x14ac:dyDescent="0.25">
      <c r="B44" s="78"/>
      <c r="C44" s="79"/>
    </row>
    <row r="45" spans="2:3" ht="35.25" customHeight="1" x14ac:dyDescent="0.25">
      <c r="B45" s="78"/>
      <c r="C45" s="79"/>
    </row>
    <row r="46" spans="2:3" ht="35.25" customHeight="1" x14ac:dyDescent="0.25">
      <c r="B46" s="78"/>
      <c r="C46" s="79"/>
    </row>
    <row r="47" spans="2:3" ht="35.25" customHeight="1" x14ac:dyDescent="0.25">
      <c r="B47" s="78"/>
      <c r="C47" s="79"/>
    </row>
    <row r="48" spans="2:3" ht="35.25" customHeight="1" x14ac:dyDescent="0.25">
      <c r="B48" s="78"/>
      <c r="C48" s="79"/>
    </row>
    <row r="49" spans="2:3" ht="35.25" customHeight="1" x14ac:dyDescent="0.25">
      <c r="B49" s="78"/>
      <c r="C49" s="79"/>
    </row>
    <row r="50" spans="2:3" ht="35.25" customHeight="1" x14ac:dyDescent="0.25">
      <c r="B50" s="78"/>
      <c r="C50" s="79"/>
    </row>
    <row r="51" spans="2:3" ht="35.25" customHeight="1" x14ac:dyDescent="0.25">
      <c r="B51" s="78"/>
      <c r="C51" s="79"/>
    </row>
    <row r="52" spans="2:3" ht="35.25" customHeight="1" x14ac:dyDescent="0.25">
      <c r="B52" s="78"/>
      <c r="C52" s="79"/>
    </row>
    <row r="53" spans="2:3" ht="35.25" customHeight="1" x14ac:dyDescent="0.25">
      <c r="B53" s="78"/>
      <c r="C53" s="79"/>
    </row>
    <row r="54" spans="2:3" ht="35.25" customHeight="1" x14ac:dyDescent="0.25">
      <c r="B54" s="78"/>
      <c r="C54" s="79"/>
    </row>
    <row r="55" spans="2:3" ht="35.25" customHeight="1" x14ac:dyDescent="0.25">
      <c r="B55" s="78"/>
      <c r="C55" s="79"/>
    </row>
    <row r="56" spans="2:3" ht="35.25" customHeight="1" x14ac:dyDescent="0.25">
      <c r="B56" s="78"/>
      <c r="C56" s="79"/>
    </row>
    <row r="57" spans="2:3" ht="35.25" customHeight="1" x14ac:dyDescent="0.25">
      <c r="B57" s="78"/>
      <c r="C57" s="79"/>
    </row>
    <row r="58" spans="2:3" ht="35.25" customHeight="1" x14ac:dyDescent="0.25">
      <c r="B58" s="78"/>
      <c r="C58" s="79"/>
    </row>
    <row r="59" spans="2:3" ht="35.25" customHeight="1" x14ac:dyDescent="0.25">
      <c r="B59" s="78"/>
      <c r="C59" s="79"/>
    </row>
    <row r="60" spans="2:3" ht="35.25" customHeight="1" x14ac:dyDescent="0.25">
      <c r="B60" s="78"/>
      <c r="C60" s="79"/>
    </row>
    <row r="61" spans="2:3" ht="35.25" customHeight="1" x14ac:dyDescent="0.25">
      <c r="B61" s="78"/>
      <c r="C61" s="79"/>
    </row>
    <row r="62" spans="2:3" ht="35.25" customHeight="1" x14ac:dyDescent="0.25">
      <c r="B62" s="78"/>
      <c r="C62" s="79"/>
    </row>
    <row r="63" spans="2:3" ht="35.25" customHeight="1" x14ac:dyDescent="0.25">
      <c r="B63" s="78"/>
      <c r="C63" s="79"/>
    </row>
    <row r="64" spans="2:3" ht="35.25" customHeight="1" x14ac:dyDescent="0.25">
      <c r="B64" s="78"/>
      <c r="C64" s="79"/>
    </row>
    <row r="65" spans="2:3" ht="35.25" customHeight="1" x14ac:dyDescent="0.25">
      <c r="B65" s="78"/>
      <c r="C65" s="79"/>
    </row>
    <row r="66" spans="2:3" ht="35.25" customHeight="1" x14ac:dyDescent="0.25">
      <c r="B66" s="78"/>
      <c r="C66" s="79"/>
    </row>
    <row r="67" spans="2:3" ht="35.25" customHeight="1" x14ac:dyDescent="0.25">
      <c r="B67" s="78"/>
      <c r="C67" s="79"/>
    </row>
    <row r="68" spans="2:3" ht="35.25" customHeight="1" x14ac:dyDescent="0.25">
      <c r="B68" s="78"/>
      <c r="C68" s="79"/>
    </row>
    <row r="69" spans="2:3" ht="35.25" customHeight="1" x14ac:dyDescent="0.25">
      <c r="B69" s="78"/>
      <c r="C69" s="79"/>
    </row>
    <row r="70" spans="2:3" ht="35.25" customHeight="1" x14ac:dyDescent="0.25">
      <c r="B70" s="78"/>
      <c r="C70" s="79"/>
    </row>
    <row r="71" spans="2:3" ht="35.25" customHeight="1" x14ac:dyDescent="0.25">
      <c r="B71" s="78"/>
      <c r="C71" s="79"/>
    </row>
    <row r="72" spans="2:3" ht="35.25" customHeight="1" x14ac:dyDescent="0.25">
      <c r="B72" s="78"/>
      <c r="C72" s="79"/>
    </row>
    <row r="73" spans="2:3" ht="35.25" customHeight="1" x14ac:dyDescent="0.25">
      <c r="B73" s="78"/>
      <c r="C73" s="79"/>
    </row>
    <row r="74" spans="2:3" ht="35.25" customHeight="1" x14ac:dyDescent="0.25">
      <c r="B74" s="78"/>
      <c r="C74" s="79"/>
    </row>
    <row r="75" spans="2:3" ht="35.25" customHeight="1" x14ac:dyDescent="0.25">
      <c r="B75" s="78"/>
      <c r="C75" s="79"/>
    </row>
    <row r="76" spans="2:3" ht="35.25" customHeight="1" x14ac:dyDescent="0.25">
      <c r="B76" s="78"/>
      <c r="C76" s="79"/>
    </row>
    <row r="77" spans="2:3" ht="35.25" customHeight="1" x14ac:dyDescent="0.25">
      <c r="B77" s="78"/>
      <c r="C77" s="79"/>
    </row>
    <row r="78" spans="2:3" ht="35.25" customHeight="1" x14ac:dyDescent="0.25">
      <c r="B78" s="78"/>
      <c r="C78" s="79"/>
    </row>
    <row r="79" spans="2:3" ht="35.25" customHeight="1" x14ac:dyDescent="0.25">
      <c r="B79" s="78"/>
      <c r="C79" s="79"/>
    </row>
    <row r="80" spans="2:3" ht="35.25" customHeight="1" x14ac:dyDescent="0.25">
      <c r="B80" s="78"/>
      <c r="C80" s="79"/>
    </row>
    <row r="81" spans="2:3" ht="35.25" customHeight="1" x14ac:dyDescent="0.25">
      <c r="B81" s="78"/>
      <c r="C81" s="79"/>
    </row>
    <row r="82" spans="2:3" ht="35.25" customHeight="1" x14ac:dyDescent="0.25">
      <c r="B82" s="78"/>
      <c r="C82" s="79"/>
    </row>
    <row r="83" spans="2:3" ht="35.25" customHeight="1" x14ac:dyDescent="0.25">
      <c r="B83" s="78"/>
      <c r="C83" s="79"/>
    </row>
    <row r="84" spans="2:3" ht="35.25" customHeight="1" x14ac:dyDescent="0.25">
      <c r="B84" s="78"/>
      <c r="C84" s="79"/>
    </row>
    <row r="85" spans="2:3" ht="35.25" customHeight="1" x14ac:dyDescent="0.25">
      <c r="B85" s="78"/>
      <c r="C85" s="79"/>
    </row>
    <row r="86" spans="2:3" ht="35.25" customHeight="1" x14ac:dyDescent="0.25">
      <c r="B86" s="78"/>
      <c r="C86" s="79"/>
    </row>
    <row r="87" spans="2:3" ht="35.25" customHeight="1" x14ac:dyDescent="0.25">
      <c r="B87" s="78"/>
      <c r="C87" s="79"/>
    </row>
    <row r="88" spans="2:3" ht="35.25" customHeight="1" x14ac:dyDescent="0.25">
      <c r="B88" s="78"/>
      <c r="C88" s="79"/>
    </row>
    <row r="89" spans="2:3" ht="35.25" customHeight="1" x14ac:dyDescent="0.25">
      <c r="B89" s="78"/>
      <c r="C89" s="79"/>
    </row>
    <row r="90" spans="2:3" ht="35.25" customHeight="1" x14ac:dyDescent="0.25">
      <c r="B90" s="78"/>
      <c r="C90" s="79"/>
    </row>
    <row r="91" spans="2:3" ht="35.25" customHeight="1" x14ac:dyDescent="0.25">
      <c r="B91" s="78"/>
      <c r="C91" s="79"/>
    </row>
    <row r="92" spans="2:3" ht="35.25" customHeight="1" x14ac:dyDescent="0.25">
      <c r="B92" s="78"/>
      <c r="C92" s="79"/>
    </row>
    <row r="93" spans="2:3" ht="35.25" customHeight="1" x14ac:dyDescent="0.25">
      <c r="B93" s="78"/>
      <c r="C93" s="79"/>
    </row>
    <row r="94" spans="2:3" ht="35.25" customHeight="1" x14ac:dyDescent="0.25">
      <c r="B94" s="78"/>
      <c r="C94" s="79"/>
    </row>
    <row r="95" spans="2:3" ht="35.25" customHeight="1" x14ac:dyDescent="0.25">
      <c r="B95" s="78"/>
      <c r="C95" s="79"/>
    </row>
    <row r="96" spans="2:3" ht="35.25" customHeight="1" x14ac:dyDescent="0.25">
      <c r="B96" s="78"/>
      <c r="C96" s="79"/>
    </row>
    <row r="97" spans="2:3" ht="35.25" customHeight="1" x14ac:dyDescent="0.25">
      <c r="B97" s="78"/>
      <c r="C97" s="79"/>
    </row>
    <row r="98" spans="2:3" ht="35.25" customHeight="1" x14ac:dyDescent="0.25">
      <c r="B98" s="78"/>
      <c r="C98" s="79"/>
    </row>
    <row r="99" spans="2:3" ht="35.25" customHeight="1" x14ac:dyDescent="0.25">
      <c r="B99" s="78"/>
      <c r="C99" s="79"/>
    </row>
    <row r="100" spans="2:3" ht="35.25" customHeight="1" x14ac:dyDescent="0.25">
      <c r="B100" s="78"/>
      <c r="C100" s="79"/>
    </row>
    <row r="101" spans="2:3" ht="35.25" customHeight="1" x14ac:dyDescent="0.25">
      <c r="B101" s="78"/>
      <c r="C101" s="79"/>
    </row>
    <row r="102" spans="2:3" ht="35.25" customHeight="1" x14ac:dyDescent="0.25">
      <c r="B102" s="78"/>
      <c r="C102" s="79"/>
    </row>
    <row r="103" spans="2:3" ht="35.25" customHeight="1" x14ac:dyDescent="0.25">
      <c r="B103" s="78"/>
      <c r="C103" s="79"/>
    </row>
    <row r="104" spans="2:3" ht="35.25" customHeight="1" x14ac:dyDescent="0.25">
      <c r="B104" s="78"/>
      <c r="C104" s="79"/>
    </row>
    <row r="105" spans="2:3" ht="35.25" customHeight="1" x14ac:dyDescent="0.25">
      <c r="B105" s="78"/>
      <c r="C105" s="79"/>
    </row>
    <row r="106" spans="2:3" ht="35.25" customHeight="1" x14ac:dyDescent="0.25">
      <c r="B106" s="78"/>
      <c r="C106" s="79"/>
    </row>
    <row r="107" spans="2:3" ht="35.25" customHeight="1" x14ac:dyDescent="0.25">
      <c r="B107" s="78"/>
      <c r="C107" s="79"/>
    </row>
    <row r="108" spans="2:3" ht="35.25" customHeight="1" x14ac:dyDescent="0.25">
      <c r="B108" s="78"/>
      <c r="C108" s="79"/>
    </row>
    <row r="109" spans="2:3" ht="35.25" customHeight="1" x14ac:dyDescent="0.25">
      <c r="B109" s="78"/>
      <c r="C109" s="79"/>
    </row>
    <row r="110" spans="2:3" ht="35.25" customHeight="1" x14ac:dyDescent="0.25">
      <c r="B110" s="78"/>
      <c r="C110" s="79"/>
    </row>
    <row r="111" spans="2:3" ht="35.25" customHeight="1" x14ac:dyDescent="0.25">
      <c r="B111" s="78"/>
      <c r="C111" s="79"/>
    </row>
    <row r="112" spans="2:3" ht="35.25" customHeight="1" x14ac:dyDescent="0.25">
      <c r="B112" s="78"/>
      <c r="C112" s="79"/>
    </row>
    <row r="113" spans="2:3" ht="35.25" customHeight="1" x14ac:dyDescent="0.25">
      <c r="B113" s="78"/>
      <c r="C113" s="79"/>
    </row>
    <row r="114" spans="2:3" ht="35.25" customHeight="1" x14ac:dyDescent="0.25">
      <c r="B114" s="78"/>
      <c r="C114" s="79"/>
    </row>
    <row r="115" spans="2:3" ht="35.25" customHeight="1" x14ac:dyDescent="0.25">
      <c r="B115" s="78"/>
      <c r="C115" s="79"/>
    </row>
    <row r="116" spans="2:3" ht="35.25" customHeight="1" x14ac:dyDescent="0.25">
      <c r="B116" s="78"/>
      <c r="C116" s="79"/>
    </row>
    <row r="117" spans="2:3" ht="35.25" customHeight="1" x14ac:dyDescent="0.25">
      <c r="B117" s="78"/>
      <c r="C117" s="79"/>
    </row>
    <row r="118" spans="2:3" ht="35.25" customHeight="1" x14ac:dyDescent="0.25">
      <c r="B118" s="78"/>
      <c r="C118" s="79"/>
    </row>
    <row r="119" spans="2:3" ht="35.25" customHeight="1" x14ac:dyDescent="0.25">
      <c r="B119" s="78"/>
      <c r="C119" s="79"/>
    </row>
    <row r="120" spans="2:3" ht="35.25" customHeight="1" x14ac:dyDescent="0.25">
      <c r="B120" s="78"/>
      <c r="C120" s="79"/>
    </row>
    <row r="121" spans="2:3" ht="35.25" customHeight="1" x14ac:dyDescent="0.25">
      <c r="B121" s="78"/>
      <c r="C121" s="79"/>
    </row>
    <row r="122" spans="2:3" ht="35.25" customHeight="1" x14ac:dyDescent="0.25">
      <c r="B122" s="78"/>
      <c r="C122" s="79"/>
    </row>
    <row r="123" spans="2:3" ht="35.25" customHeight="1" x14ac:dyDescent="0.25">
      <c r="B123" s="78"/>
      <c r="C123" s="79"/>
    </row>
    <row r="124" spans="2:3" ht="35.25" customHeight="1" x14ac:dyDescent="0.25">
      <c r="B124" s="78"/>
      <c r="C124" s="79"/>
    </row>
    <row r="125" spans="2:3" ht="35.25" customHeight="1" x14ac:dyDescent="0.25">
      <c r="B125" s="78"/>
      <c r="C125" s="79"/>
    </row>
    <row r="126" spans="2:3" ht="35.25" customHeight="1" x14ac:dyDescent="0.25">
      <c r="B126" s="78"/>
      <c r="C126" s="79"/>
    </row>
    <row r="127" spans="2:3" ht="35.25" customHeight="1" x14ac:dyDescent="0.25">
      <c r="B127" s="78"/>
      <c r="C127" s="79"/>
    </row>
    <row r="128" spans="2:3" ht="35.25" customHeight="1" x14ac:dyDescent="0.25">
      <c r="B128" s="78"/>
      <c r="C128" s="79"/>
    </row>
    <row r="129" spans="2:3" ht="35.25" customHeight="1" x14ac:dyDescent="0.25">
      <c r="B129" s="78"/>
      <c r="C129" s="79"/>
    </row>
    <row r="130" spans="2:3" ht="35.25" customHeight="1" x14ac:dyDescent="0.25">
      <c r="B130" s="78"/>
      <c r="C130" s="79"/>
    </row>
    <row r="131" spans="2:3" ht="35.25" customHeight="1" x14ac:dyDescent="0.25">
      <c r="B131" s="78"/>
      <c r="C131" s="79"/>
    </row>
    <row r="132" spans="2:3" ht="35.25" customHeight="1" x14ac:dyDescent="0.25">
      <c r="B132" s="78"/>
      <c r="C132" s="79"/>
    </row>
    <row r="133" spans="2:3" ht="35.25" customHeight="1" x14ac:dyDescent="0.25">
      <c r="B133" s="78"/>
      <c r="C133" s="79"/>
    </row>
    <row r="134" spans="2:3" ht="35.25" customHeight="1" x14ac:dyDescent="0.25">
      <c r="B134" s="78"/>
      <c r="C134" s="79"/>
    </row>
    <row r="135" spans="2:3" ht="35.25" customHeight="1" x14ac:dyDescent="0.25">
      <c r="B135" s="78"/>
      <c r="C135" s="79"/>
    </row>
    <row r="136" spans="2:3" ht="35.25" customHeight="1" x14ac:dyDescent="0.25">
      <c r="B136" s="78"/>
      <c r="C136" s="79"/>
    </row>
    <row r="137" spans="2:3" ht="35.25" customHeight="1" x14ac:dyDescent="0.25">
      <c r="B137" s="78"/>
      <c r="C137" s="79"/>
    </row>
    <row r="138" spans="2:3" ht="35.25" customHeight="1" x14ac:dyDescent="0.25">
      <c r="B138" s="78"/>
      <c r="C138" s="79"/>
    </row>
    <row r="139" spans="2:3" ht="35.25" customHeight="1" x14ac:dyDescent="0.25">
      <c r="B139" s="78"/>
      <c r="C139" s="79"/>
    </row>
    <row r="140" spans="2:3" ht="35.25" customHeight="1" x14ac:dyDescent="0.25">
      <c r="B140" s="78"/>
      <c r="C140" s="79"/>
    </row>
    <row r="141" spans="2:3" ht="35.25" customHeight="1" x14ac:dyDescent="0.25">
      <c r="B141" s="78"/>
      <c r="C141" s="79"/>
    </row>
    <row r="142" spans="2:3" ht="35.25" customHeight="1" x14ac:dyDescent="0.25">
      <c r="B142" s="78"/>
      <c r="C142" s="79"/>
    </row>
    <row r="143" spans="2:3" ht="35.25" customHeight="1" x14ac:dyDescent="0.25">
      <c r="B143" s="78"/>
      <c r="C143" s="79"/>
    </row>
    <row r="144" spans="2:3" ht="35.25" customHeight="1" x14ac:dyDescent="0.25">
      <c r="B144" s="78"/>
      <c r="C144" s="79"/>
    </row>
    <row r="145" spans="2:3" ht="35.25" customHeight="1" x14ac:dyDescent="0.25">
      <c r="B145" s="78"/>
      <c r="C145" s="79"/>
    </row>
    <row r="146" spans="2:3" ht="35.25" customHeight="1" x14ac:dyDescent="0.25">
      <c r="B146" s="78"/>
      <c r="C146" s="79"/>
    </row>
    <row r="147" spans="2:3" ht="35.25" customHeight="1" x14ac:dyDescent="0.25">
      <c r="B147" s="78"/>
      <c r="C147" s="79"/>
    </row>
    <row r="148" spans="2:3" ht="35.25" customHeight="1" x14ac:dyDescent="0.25">
      <c r="B148" s="78"/>
      <c r="C148" s="79"/>
    </row>
    <row r="149" spans="2:3" ht="35.25" customHeight="1" x14ac:dyDescent="0.25">
      <c r="B149" s="78"/>
      <c r="C149" s="79"/>
    </row>
    <row r="150" spans="2:3" ht="35.25" customHeight="1" x14ac:dyDescent="0.25">
      <c r="B150" s="78"/>
      <c r="C150" s="79"/>
    </row>
    <row r="151" spans="2:3" ht="35.25" customHeight="1" x14ac:dyDescent="0.25">
      <c r="B151" s="78"/>
      <c r="C151" s="79"/>
    </row>
    <row r="152" spans="2:3" ht="35.25" customHeight="1" x14ac:dyDescent="0.25">
      <c r="B152" s="78"/>
      <c r="C152" s="79"/>
    </row>
    <row r="153" spans="2:3" ht="35.25" customHeight="1" x14ac:dyDescent="0.25">
      <c r="B153" s="78"/>
      <c r="C153" s="79"/>
    </row>
    <row r="154" spans="2:3" ht="35.25" customHeight="1" x14ac:dyDescent="0.25">
      <c r="B154" s="78"/>
      <c r="C154" s="79"/>
    </row>
    <row r="155" spans="2:3" ht="35.25" customHeight="1" x14ac:dyDescent="0.25">
      <c r="B155" s="78"/>
      <c r="C155" s="79"/>
    </row>
    <row r="156" spans="2:3" ht="35.25" customHeight="1" x14ac:dyDescent="0.25">
      <c r="B156" s="78"/>
      <c r="C156" s="79"/>
    </row>
    <row r="157" spans="2:3" ht="35.25" customHeight="1" x14ac:dyDescent="0.25">
      <c r="B157" s="78"/>
      <c r="C157" s="79"/>
    </row>
    <row r="158" spans="2:3" ht="35.25" customHeight="1" x14ac:dyDescent="0.25">
      <c r="B158" s="78"/>
      <c r="C158" s="79"/>
    </row>
    <row r="159" spans="2:3" ht="35.25" customHeight="1" x14ac:dyDescent="0.25">
      <c r="B159" s="78"/>
      <c r="C159" s="79"/>
    </row>
    <row r="160" spans="2:3" ht="35.25" customHeight="1" x14ac:dyDescent="0.25">
      <c r="B160" s="78"/>
      <c r="C160" s="79"/>
    </row>
    <row r="161" spans="2:3" ht="35.25" customHeight="1" thickBot="1" x14ac:dyDescent="0.3">
      <c r="B161" s="80"/>
      <c r="C161" s="81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2" orientation="portrait" r:id="rId1"/>
  <headerFooter>
    <oddFooter>&amp;CPriopriedade da Via Ambiental Eng. e Serviços S.A.&amp;RPágina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T15"/>
  <sheetViews>
    <sheetView topLeftCell="A2" zoomScale="20" zoomScaleNormal="20" zoomScaleSheetLayoutView="30" workbookViewId="0">
      <selection activeCell="AE9" sqref="AE9"/>
    </sheetView>
  </sheetViews>
  <sheetFormatPr defaultColWidth="9.140625" defaultRowHeight="15.75" x14ac:dyDescent="0.25"/>
  <cols>
    <col min="1" max="1" width="3.85546875" style="77" customWidth="1"/>
    <col min="2" max="2" width="104.5703125" style="77" customWidth="1"/>
    <col min="3" max="3" width="105.140625" style="77" customWidth="1"/>
    <col min="4" max="16384" width="9.140625" style="77"/>
  </cols>
  <sheetData>
    <row r="1" spans="2:20" ht="16.5" thickBot="1" x14ac:dyDescent="0.3"/>
    <row r="2" spans="2:20" ht="27" customHeight="1" x14ac:dyDescent="0.25">
      <c r="B2" s="474" t="s">
        <v>313</v>
      </c>
      <c r="C2" s="475"/>
    </row>
    <row r="3" spans="2:20" ht="15" customHeight="1" x14ac:dyDescent="0.25">
      <c r="B3" s="476"/>
      <c r="C3" s="477"/>
    </row>
    <row r="4" spans="2:20" ht="15" customHeight="1" x14ac:dyDescent="0.25">
      <c r="B4" s="476"/>
      <c r="C4" s="477"/>
    </row>
    <row r="5" spans="2:20" ht="15" customHeight="1" thickBot="1" x14ac:dyDescent="0.3">
      <c r="B5" s="478"/>
      <c r="C5" s="479"/>
    </row>
    <row r="6" spans="2:20" ht="41.25" customHeight="1" thickBot="1" x14ac:dyDescent="0.3">
      <c r="B6" s="480" t="s">
        <v>398</v>
      </c>
      <c r="C6" s="481"/>
    </row>
    <row r="7" spans="2:20" ht="408.75" customHeight="1" x14ac:dyDescent="0.25">
      <c r="B7" s="115"/>
      <c r="C7" s="116"/>
    </row>
    <row r="8" spans="2:20" ht="408.75" customHeight="1" x14ac:dyDescent="0.25">
      <c r="B8" s="113"/>
      <c r="C8" s="114"/>
    </row>
    <row r="9" spans="2:20" ht="408.75" customHeight="1" x14ac:dyDescent="0.25">
      <c r="B9" s="175"/>
      <c r="C9" s="176"/>
    </row>
    <row r="10" spans="2:20" ht="408.75" customHeight="1" thickBot="1" x14ac:dyDescent="0.3">
      <c r="B10" s="117"/>
      <c r="C10" s="177"/>
    </row>
    <row r="15" spans="2:20" x14ac:dyDescent="0.25">
      <c r="T15" s="77" t="s">
        <v>326</v>
      </c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2" orientation="portrait" r:id="rId1"/>
  <headerFooter>
    <oddFooter>&amp;CPriopriedade da Via Ambiental Eng. e Serviços S.A.&amp;RPágina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C158"/>
  <sheetViews>
    <sheetView zoomScale="50" zoomScaleNormal="50" workbookViewId="0">
      <selection activeCell="G7" sqref="G7"/>
    </sheetView>
  </sheetViews>
  <sheetFormatPr defaultColWidth="9.140625" defaultRowHeight="15.75" x14ac:dyDescent="0.25"/>
  <cols>
    <col min="1" max="1" width="3.85546875" style="77" customWidth="1"/>
    <col min="2" max="2" width="85.28515625" style="77" customWidth="1"/>
    <col min="3" max="3" width="84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74" t="s">
        <v>220</v>
      </c>
      <c r="C2" s="475"/>
    </row>
    <row r="3" spans="2:3" ht="15" customHeight="1" x14ac:dyDescent="0.25">
      <c r="B3" s="476"/>
      <c r="C3" s="477"/>
    </row>
    <row r="4" spans="2:3" ht="11.25" customHeight="1" x14ac:dyDescent="0.25">
      <c r="B4" s="476"/>
      <c r="C4" s="477"/>
    </row>
    <row r="5" spans="2:3" ht="15" customHeight="1" thickBot="1" x14ac:dyDescent="0.3">
      <c r="B5" s="478"/>
      <c r="C5" s="479"/>
    </row>
    <row r="6" spans="2:3" ht="41.25" customHeight="1" thickBot="1" x14ac:dyDescent="0.3">
      <c r="B6" s="480" t="s">
        <v>373</v>
      </c>
      <c r="C6" s="481"/>
    </row>
    <row r="7" spans="2:3" ht="408.75" customHeight="1" thickBot="1" x14ac:dyDescent="0.3">
      <c r="B7" s="166"/>
      <c r="C7" s="167"/>
    </row>
    <row r="8" spans="2:3" ht="35.25" customHeight="1" x14ac:dyDescent="0.25">
      <c r="B8" s="78"/>
      <c r="C8" s="79"/>
    </row>
    <row r="9" spans="2:3" ht="35.25" customHeight="1" x14ac:dyDescent="0.25">
      <c r="B9" s="78"/>
      <c r="C9" s="79"/>
    </row>
    <row r="10" spans="2:3" ht="35.25" customHeight="1" x14ac:dyDescent="0.25">
      <c r="B10" s="78"/>
      <c r="C10" s="79"/>
    </row>
    <row r="11" spans="2:3" ht="35.25" customHeight="1" x14ac:dyDescent="0.25">
      <c r="B11" s="78"/>
      <c r="C11" s="79"/>
    </row>
    <row r="12" spans="2:3" ht="35.25" customHeight="1" x14ac:dyDescent="0.25">
      <c r="B12" s="78"/>
      <c r="C12" s="79"/>
    </row>
    <row r="13" spans="2:3" ht="35.25" customHeight="1" x14ac:dyDescent="0.25">
      <c r="B13" s="78"/>
      <c r="C13" s="79"/>
    </row>
    <row r="14" spans="2:3" ht="35.25" customHeight="1" x14ac:dyDescent="0.25">
      <c r="B14" s="78"/>
      <c r="C14" s="79"/>
    </row>
    <row r="15" spans="2:3" ht="35.25" customHeight="1" x14ac:dyDescent="0.25">
      <c r="B15" s="78"/>
      <c r="C15" s="79"/>
    </row>
    <row r="16" spans="2:3" ht="35.25" customHeight="1" x14ac:dyDescent="0.25">
      <c r="B16" s="78"/>
      <c r="C16" s="79"/>
    </row>
    <row r="17" spans="2:3" ht="35.25" customHeight="1" x14ac:dyDescent="0.25">
      <c r="B17" s="78"/>
      <c r="C17" s="79"/>
    </row>
    <row r="18" spans="2:3" ht="35.25" customHeight="1" x14ac:dyDescent="0.25">
      <c r="B18" s="78"/>
      <c r="C18" s="79"/>
    </row>
    <row r="19" spans="2:3" ht="35.25" customHeight="1" x14ac:dyDescent="0.25">
      <c r="B19" s="78"/>
      <c r="C19" s="79"/>
    </row>
    <row r="20" spans="2:3" ht="35.25" customHeight="1" x14ac:dyDescent="0.25">
      <c r="B20" s="78"/>
      <c r="C20" s="79"/>
    </row>
    <row r="21" spans="2:3" ht="35.25" customHeight="1" x14ac:dyDescent="0.25">
      <c r="B21" s="78"/>
      <c r="C21" s="79"/>
    </row>
    <row r="22" spans="2:3" ht="35.25" customHeight="1" x14ac:dyDescent="0.25">
      <c r="B22" s="78"/>
      <c r="C22" s="79"/>
    </row>
    <row r="23" spans="2:3" ht="35.25" customHeight="1" x14ac:dyDescent="0.25">
      <c r="B23" s="78"/>
      <c r="C23" s="79"/>
    </row>
    <row r="24" spans="2:3" ht="35.25" customHeight="1" x14ac:dyDescent="0.25">
      <c r="B24" s="78"/>
      <c r="C24" s="79"/>
    </row>
    <row r="25" spans="2:3" ht="35.25" customHeight="1" x14ac:dyDescent="0.25">
      <c r="B25" s="78"/>
      <c r="C25" s="79"/>
    </row>
    <row r="26" spans="2:3" ht="35.25" customHeight="1" x14ac:dyDescent="0.25">
      <c r="B26" s="78"/>
      <c r="C26" s="79"/>
    </row>
    <row r="27" spans="2:3" ht="35.25" customHeight="1" x14ac:dyDescent="0.25">
      <c r="B27" s="78"/>
      <c r="C27" s="79"/>
    </row>
    <row r="28" spans="2:3" ht="35.25" customHeight="1" x14ac:dyDescent="0.25">
      <c r="B28" s="78"/>
      <c r="C28" s="79"/>
    </row>
    <row r="29" spans="2:3" ht="35.25" customHeight="1" x14ac:dyDescent="0.25">
      <c r="B29" s="78"/>
      <c r="C29" s="79"/>
    </row>
    <row r="30" spans="2:3" ht="35.25" customHeight="1" x14ac:dyDescent="0.25">
      <c r="B30" s="78"/>
      <c r="C30" s="79"/>
    </row>
    <row r="31" spans="2:3" ht="35.25" customHeight="1" x14ac:dyDescent="0.25">
      <c r="B31" s="78"/>
      <c r="C31" s="79"/>
    </row>
    <row r="32" spans="2:3" ht="35.25" customHeight="1" x14ac:dyDescent="0.25">
      <c r="B32" s="78"/>
      <c r="C32" s="79"/>
    </row>
    <row r="33" spans="2:3" ht="35.25" customHeight="1" x14ac:dyDescent="0.25">
      <c r="B33" s="78"/>
      <c r="C33" s="79"/>
    </row>
    <row r="34" spans="2:3" ht="35.25" customHeight="1" x14ac:dyDescent="0.25">
      <c r="B34" s="78"/>
      <c r="C34" s="79"/>
    </row>
    <row r="35" spans="2:3" ht="35.25" customHeight="1" x14ac:dyDescent="0.25">
      <c r="B35" s="78"/>
      <c r="C35" s="79"/>
    </row>
    <row r="36" spans="2:3" ht="35.25" customHeight="1" x14ac:dyDescent="0.25">
      <c r="B36" s="78"/>
      <c r="C36" s="79"/>
    </row>
    <row r="37" spans="2:3" ht="35.25" customHeight="1" x14ac:dyDescent="0.25">
      <c r="B37" s="78"/>
      <c r="C37" s="79"/>
    </row>
    <row r="38" spans="2:3" ht="35.25" customHeight="1" x14ac:dyDescent="0.25">
      <c r="B38" s="78"/>
      <c r="C38" s="79"/>
    </row>
    <row r="39" spans="2:3" ht="35.25" customHeight="1" x14ac:dyDescent="0.25">
      <c r="B39" s="78"/>
      <c r="C39" s="79"/>
    </row>
    <row r="40" spans="2:3" ht="35.25" customHeight="1" x14ac:dyDescent="0.25">
      <c r="B40" s="78"/>
      <c r="C40" s="79"/>
    </row>
    <row r="41" spans="2:3" ht="35.25" customHeight="1" x14ac:dyDescent="0.25">
      <c r="B41" s="78"/>
      <c r="C41" s="79"/>
    </row>
    <row r="42" spans="2:3" ht="35.25" customHeight="1" x14ac:dyDescent="0.25">
      <c r="B42" s="78"/>
      <c r="C42" s="79"/>
    </row>
    <row r="43" spans="2:3" ht="35.25" customHeight="1" x14ac:dyDescent="0.25">
      <c r="B43" s="78"/>
      <c r="C43" s="79"/>
    </row>
    <row r="44" spans="2:3" ht="35.25" customHeight="1" x14ac:dyDescent="0.25">
      <c r="B44" s="78"/>
      <c r="C44" s="79"/>
    </row>
    <row r="45" spans="2:3" ht="35.25" customHeight="1" x14ac:dyDescent="0.25">
      <c r="B45" s="78"/>
      <c r="C45" s="79"/>
    </row>
    <row r="46" spans="2:3" ht="35.25" customHeight="1" x14ac:dyDescent="0.25">
      <c r="B46" s="78"/>
      <c r="C46" s="79"/>
    </row>
    <row r="47" spans="2:3" ht="35.25" customHeight="1" x14ac:dyDescent="0.25">
      <c r="B47" s="78"/>
      <c r="C47" s="79"/>
    </row>
    <row r="48" spans="2:3" ht="35.25" customHeight="1" x14ac:dyDescent="0.25">
      <c r="B48" s="78"/>
      <c r="C48" s="79"/>
    </row>
    <row r="49" spans="2:3" ht="35.25" customHeight="1" x14ac:dyDescent="0.25">
      <c r="B49" s="78"/>
      <c r="C49" s="79"/>
    </row>
    <row r="50" spans="2:3" ht="35.25" customHeight="1" x14ac:dyDescent="0.25">
      <c r="B50" s="78"/>
      <c r="C50" s="79"/>
    </row>
    <row r="51" spans="2:3" ht="35.25" customHeight="1" x14ac:dyDescent="0.25">
      <c r="B51" s="78"/>
      <c r="C51" s="79"/>
    </row>
    <row r="52" spans="2:3" ht="35.25" customHeight="1" x14ac:dyDescent="0.25">
      <c r="B52" s="78"/>
      <c r="C52" s="79"/>
    </row>
    <row r="53" spans="2:3" ht="35.25" customHeight="1" x14ac:dyDescent="0.25">
      <c r="B53" s="78"/>
      <c r="C53" s="79"/>
    </row>
    <row r="54" spans="2:3" ht="35.25" customHeight="1" x14ac:dyDescent="0.25">
      <c r="B54" s="78"/>
      <c r="C54" s="79"/>
    </row>
    <row r="55" spans="2:3" ht="35.25" customHeight="1" x14ac:dyDescent="0.25">
      <c r="B55" s="78"/>
      <c r="C55" s="79"/>
    </row>
    <row r="56" spans="2:3" ht="35.25" customHeight="1" x14ac:dyDescent="0.25">
      <c r="B56" s="78"/>
      <c r="C56" s="79"/>
    </row>
    <row r="57" spans="2:3" ht="35.25" customHeight="1" x14ac:dyDescent="0.25">
      <c r="B57" s="78"/>
      <c r="C57" s="79"/>
    </row>
    <row r="58" spans="2:3" ht="35.25" customHeight="1" x14ac:dyDescent="0.25">
      <c r="B58" s="78"/>
      <c r="C58" s="79"/>
    </row>
    <row r="59" spans="2:3" ht="35.25" customHeight="1" x14ac:dyDescent="0.25">
      <c r="B59" s="78"/>
      <c r="C59" s="79"/>
    </row>
    <row r="60" spans="2:3" ht="35.25" customHeight="1" x14ac:dyDescent="0.25">
      <c r="B60" s="78"/>
      <c r="C60" s="79"/>
    </row>
    <row r="61" spans="2:3" ht="35.25" customHeight="1" x14ac:dyDescent="0.25">
      <c r="B61" s="78"/>
      <c r="C61" s="79"/>
    </row>
    <row r="62" spans="2:3" ht="35.25" customHeight="1" x14ac:dyDescent="0.25">
      <c r="B62" s="78"/>
      <c r="C62" s="79"/>
    </row>
    <row r="63" spans="2:3" ht="35.25" customHeight="1" x14ac:dyDescent="0.25">
      <c r="B63" s="78"/>
      <c r="C63" s="79"/>
    </row>
    <row r="64" spans="2:3" ht="35.25" customHeight="1" x14ac:dyDescent="0.25">
      <c r="B64" s="78"/>
      <c r="C64" s="79"/>
    </row>
    <row r="65" spans="2:3" ht="35.25" customHeight="1" x14ac:dyDescent="0.25">
      <c r="B65" s="78"/>
      <c r="C65" s="79"/>
    </row>
    <row r="66" spans="2:3" ht="35.25" customHeight="1" x14ac:dyDescent="0.25">
      <c r="B66" s="78"/>
      <c r="C66" s="79"/>
    </row>
    <row r="67" spans="2:3" ht="35.25" customHeight="1" x14ac:dyDescent="0.25">
      <c r="B67" s="78"/>
      <c r="C67" s="79"/>
    </row>
    <row r="68" spans="2:3" ht="35.25" customHeight="1" x14ac:dyDescent="0.25">
      <c r="B68" s="78"/>
      <c r="C68" s="79"/>
    </row>
    <row r="69" spans="2:3" ht="35.25" customHeight="1" x14ac:dyDescent="0.25">
      <c r="B69" s="78"/>
      <c r="C69" s="79"/>
    </row>
    <row r="70" spans="2:3" ht="35.25" customHeight="1" x14ac:dyDescent="0.25">
      <c r="B70" s="78"/>
      <c r="C70" s="79"/>
    </row>
    <row r="71" spans="2:3" ht="35.25" customHeight="1" x14ac:dyDescent="0.25">
      <c r="B71" s="78"/>
      <c r="C71" s="79"/>
    </row>
    <row r="72" spans="2:3" ht="35.25" customHeight="1" x14ac:dyDescent="0.25">
      <c r="B72" s="78"/>
      <c r="C72" s="79"/>
    </row>
    <row r="73" spans="2:3" ht="35.25" customHeight="1" x14ac:dyDescent="0.25">
      <c r="B73" s="78"/>
      <c r="C73" s="79"/>
    </row>
    <row r="74" spans="2:3" ht="35.25" customHeight="1" x14ac:dyDescent="0.25">
      <c r="B74" s="78"/>
      <c r="C74" s="79"/>
    </row>
    <row r="75" spans="2:3" ht="35.25" customHeight="1" x14ac:dyDescent="0.25">
      <c r="B75" s="78"/>
      <c r="C75" s="79"/>
    </row>
    <row r="76" spans="2:3" ht="35.25" customHeight="1" x14ac:dyDescent="0.25">
      <c r="B76" s="78"/>
      <c r="C76" s="79"/>
    </row>
    <row r="77" spans="2:3" ht="35.25" customHeight="1" x14ac:dyDescent="0.25">
      <c r="B77" s="78"/>
      <c r="C77" s="79"/>
    </row>
    <row r="78" spans="2:3" ht="35.25" customHeight="1" x14ac:dyDescent="0.25">
      <c r="B78" s="78"/>
      <c r="C78" s="79"/>
    </row>
    <row r="79" spans="2:3" ht="35.25" customHeight="1" x14ac:dyDescent="0.25">
      <c r="B79" s="78"/>
      <c r="C79" s="79"/>
    </row>
    <row r="80" spans="2:3" ht="35.25" customHeight="1" x14ac:dyDescent="0.25">
      <c r="B80" s="78"/>
      <c r="C80" s="79"/>
    </row>
    <row r="81" spans="2:3" ht="35.25" customHeight="1" x14ac:dyDescent="0.25">
      <c r="B81" s="78"/>
      <c r="C81" s="79"/>
    </row>
    <row r="82" spans="2:3" ht="35.25" customHeight="1" x14ac:dyDescent="0.25">
      <c r="B82" s="78"/>
      <c r="C82" s="79"/>
    </row>
    <row r="83" spans="2:3" ht="35.25" customHeight="1" x14ac:dyDescent="0.25">
      <c r="B83" s="78"/>
      <c r="C83" s="79"/>
    </row>
    <row r="84" spans="2:3" ht="35.25" customHeight="1" x14ac:dyDescent="0.25">
      <c r="B84" s="78"/>
      <c r="C84" s="79"/>
    </row>
    <row r="85" spans="2:3" ht="35.25" customHeight="1" x14ac:dyDescent="0.25">
      <c r="B85" s="78"/>
      <c r="C85" s="79"/>
    </row>
    <row r="86" spans="2:3" ht="35.25" customHeight="1" x14ac:dyDescent="0.25">
      <c r="B86" s="78"/>
      <c r="C86" s="79"/>
    </row>
    <row r="87" spans="2:3" ht="35.25" customHeight="1" x14ac:dyDescent="0.25">
      <c r="B87" s="78"/>
      <c r="C87" s="79"/>
    </row>
    <row r="88" spans="2:3" ht="35.25" customHeight="1" x14ac:dyDescent="0.25">
      <c r="B88" s="78"/>
      <c r="C88" s="79"/>
    </row>
    <row r="89" spans="2:3" ht="35.25" customHeight="1" x14ac:dyDescent="0.25">
      <c r="B89" s="78"/>
      <c r="C89" s="79"/>
    </row>
    <row r="90" spans="2:3" ht="35.25" customHeight="1" x14ac:dyDescent="0.25">
      <c r="B90" s="78"/>
      <c r="C90" s="79"/>
    </row>
    <row r="91" spans="2:3" ht="35.25" customHeight="1" x14ac:dyDescent="0.25">
      <c r="B91" s="78"/>
      <c r="C91" s="79"/>
    </row>
    <row r="92" spans="2:3" ht="35.25" customHeight="1" x14ac:dyDescent="0.25">
      <c r="B92" s="78"/>
      <c r="C92" s="79"/>
    </row>
    <row r="93" spans="2:3" ht="35.25" customHeight="1" x14ac:dyDescent="0.25">
      <c r="B93" s="78"/>
      <c r="C93" s="79"/>
    </row>
    <row r="94" spans="2:3" ht="35.25" customHeight="1" x14ac:dyDescent="0.25">
      <c r="B94" s="78"/>
      <c r="C94" s="79"/>
    </row>
    <row r="95" spans="2:3" ht="35.25" customHeight="1" x14ac:dyDescent="0.25">
      <c r="B95" s="78"/>
      <c r="C95" s="79"/>
    </row>
    <row r="96" spans="2:3" ht="35.25" customHeight="1" x14ac:dyDescent="0.25">
      <c r="B96" s="78"/>
      <c r="C96" s="79"/>
    </row>
    <row r="97" spans="2:3" ht="35.25" customHeight="1" x14ac:dyDescent="0.25">
      <c r="B97" s="78"/>
      <c r="C97" s="79"/>
    </row>
    <row r="98" spans="2:3" ht="35.25" customHeight="1" x14ac:dyDescent="0.25">
      <c r="B98" s="78"/>
      <c r="C98" s="79"/>
    </row>
    <row r="99" spans="2:3" ht="35.25" customHeight="1" x14ac:dyDescent="0.25">
      <c r="B99" s="78"/>
      <c r="C99" s="79"/>
    </row>
    <row r="100" spans="2:3" ht="35.25" customHeight="1" x14ac:dyDescent="0.25">
      <c r="B100" s="78"/>
      <c r="C100" s="79"/>
    </row>
    <row r="101" spans="2:3" ht="35.25" customHeight="1" x14ac:dyDescent="0.25">
      <c r="B101" s="78"/>
      <c r="C101" s="79"/>
    </row>
    <row r="102" spans="2:3" ht="35.25" customHeight="1" x14ac:dyDescent="0.25">
      <c r="B102" s="78"/>
      <c r="C102" s="79"/>
    </row>
    <row r="103" spans="2:3" ht="35.25" customHeight="1" x14ac:dyDescent="0.25">
      <c r="B103" s="78"/>
      <c r="C103" s="79"/>
    </row>
    <row r="104" spans="2:3" ht="35.25" customHeight="1" x14ac:dyDescent="0.25">
      <c r="B104" s="78"/>
      <c r="C104" s="79"/>
    </row>
    <row r="105" spans="2:3" ht="35.25" customHeight="1" x14ac:dyDescent="0.25">
      <c r="B105" s="78"/>
      <c r="C105" s="79"/>
    </row>
    <row r="106" spans="2:3" ht="35.25" customHeight="1" x14ac:dyDescent="0.25">
      <c r="B106" s="78"/>
      <c r="C106" s="79"/>
    </row>
    <row r="107" spans="2:3" ht="35.25" customHeight="1" x14ac:dyDescent="0.25">
      <c r="B107" s="78"/>
      <c r="C107" s="79"/>
    </row>
    <row r="108" spans="2:3" ht="35.25" customHeight="1" x14ac:dyDescent="0.25">
      <c r="B108" s="78"/>
      <c r="C108" s="79"/>
    </row>
    <row r="109" spans="2:3" ht="35.25" customHeight="1" x14ac:dyDescent="0.25">
      <c r="B109" s="78"/>
      <c r="C109" s="79"/>
    </row>
    <row r="110" spans="2:3" ht="35.25" customHeight="1" x14ac:dyDescent="0.25">
      <c r="B110" s="78"/>
      <c r="C110" s="79"/>
    </row>
    <row r="111" spans="2:3" ht="35.25" customHeight="1" x14ac:dyDescent="0.25">
      <c r="B111" s="78"/>
      <c r="C111" s="79"/>
    </row>
    <row r="112" spans="2:3" ht="35.25" customHeight="1" x14ac:dyDescent="0.25">
      <c r="B112" s="78"/>
      <c r="C112" s="79"/>
    </row>
    <row r="113" spans="2:3" ht="35.25" customHeight="1" x14ac:dyDescent="0.25">
      <c r="B113" s="78"/>
      <c r="C113" s="79"/>
    </row>
    <row r="114" spans="2:3" ht="35.25" customHeight="1" x14ac:dyDescent="0.25">
      <c r="B114" s="78"/>
      <c r="C114" s="79"/>
    </row>
    <row r="115" spans="2:3" ht="35.25" customHeight="1" x14ac:dyDescent="0.25">
      <c r="B115" s="78"/>
      <c r="C115" s="79"/>
    </row>
    <row r="116" spans="2:3" ht="35.25" customHeight="1" x14ac:dyDescent="0.25">
      <c r="B116" s="78"/>
      <c r="C116" s="79"/>
    </row>
    <row r="117" spans="2:3" ht="35.25" customHeight="1" x14ac:dyDescent="0.25">
      <c r="B117" s="78"/>
      <c r="C117" s="79"/>
    </row>
    <row r="118" spans="2:3" ht="35.25" customHeight="1" x14ac:dyDescent="0.25">
      <c r="B118" s="78"/>
      <c r="C118" s="79"/>
    </row>
    <row r="119" spans="2:3" ht="35.25" customHeight="1" x14ac:dyDescent="0.25">
      <c r="B119" s="78"/>
      <c r="C119" s="79"/>
    </row>
    <row r="120" spans="2:3" ht="35.25" customHeight="1" x14ac:dyDescent="0.25">
      <c r="B120" s="78"/>
      <c r="C120" s="79"/>
    </row>
    <row r="121" spans="2:3" ht="35.25" customHeight="1" x14ac:dyDescent="0.25">
      <c r="B121" s="78"/>
      <c r="C121" s="79"/>
    </row>
    <row r="122" spans="2:3" ht="35.25" customHeight="1" x14ac:dyDescent="0.25">
      <c r="B122" s="78"/>
      <c r="C122" s="79"/>
    </row>
    <row r="123" spans="2:3" ht="35.25" customHeight="1" x14ac:dyDescent="0.25">
      <c r="B123" s="78"/>
      <c r="C123" s="79"/>
    </row>
    <row r="124" spans="2:3" ht="35.25" customHeight="1" x14ac:dyDescent="0.25">
      <c r="B124" s="78"/>
      <c r="C124" s="79"/>
    </row>
    <row r="125" spans="2:3" ht="35.25" customHeight="1" x14ac:dyDescent="0.25">
      <c r="B125" s="78"/>
      <c r="C125" s="79"/>
    </row>
    <row r="126" spans="2:3" ht="35.25" customHeight="1" x14ac:dyDescent="0.25">
      <c r="B126" s="78"/>
      <c r="C126" s="79"/>
    </row>
    <row r="127" spans="2:3" ht="35.25" customHeight="1" x14ac:dyDescent="0.25">
      <c r="B127" s="78"/>
      <c r="C127" s="79"/>
    </row>
    <row r="128" spans="2:3" ht="35.25" customHeight="1" x14ac:dyDescent="0.25">
      <c r="B128" s="78"/>
      <c r="C128" s="79"/>
    </row>
    <row r="129" spans="2:3" ht="35.25" customHeight="1" x14ac:dyDescent="0.25">
      <c r="B129" s="78"/>
      <c r="C129" s="79"/>
    </row>
    <row r="130" spans="2:3" ht="35.25" customHeight="1" x14ac:dyDescent="0.25">
      <c r="B130" s="78"/>
      <c r="C130" s="79"/>
    </row>
    <row r="131" spans="2:3" ht="35.25" customHeight="1" x14ac:dyDescent="0.25">
      <c r="B131" s="78"/>
      <c r="C131" s="79"/>
    </row>
    <row r="132" spans="2:3" ht="35.25" customHeight="1" x14ac:dyDescent="0.25">
      <c r="B132" s="78"/>
      <c r="C132" s="79"/>
    </row>
    <row r="133" spans="2:3" ht="35.25" customHeight="1" x14ac:dyDescent="0.25">
      <c r="B133" s="78"/>
      <c r="C133" s="79"/>
    </row>
    <row r="134" spans="2:3" ht="35.25" customHeight="1" x14ac:dyDescent="0.25">
      <c r="B134" s="78"/>
      <c r="C134" s="79"/>
    </row>
    <row r="135" spans="2:3" ht="35.25" customHeight="1" x14ac:dyDescent="0.25">
      <c r="B135" s="78"/>
      <c r="C135" s="79"/>
    </row>
    <row r="136" spans="2:3" ht="35.25" customHeight="1" x14ac:dyDescent="0.25">
      <c r="B136" s="78"/>
      <c r="C136" s="79"/>
    </row>
    <row r="137" spans="2:3" ht="35.25" customHeight="1" x14ac:dyDescent="0.25">
      <c r="B137" s="78"/>
      <c r="C137" s="79"/>
    </row>
    <row r="138" spans="2:3" ht="35.25" customHeight="1" x14ac:dyDescent="0.25">
      <c r="B138" s="78"/>
      <c r="C138" s="79"/>
    </row>
    <row r="139" spans="2:3" ht="35.25" customHeight="1" x14ac:dyDescent="0.25">
      <c r="B139" s="78"/>
      <c r="C139" s="79"/>
    </row>
    <row r="140" spans="2:3" ht="35.25" customHeight="1" x14ac:dyDescent="0.25">
      <c r="B140" s="78"/>
      <c r="C140" s="79"/>
    </row>
    <row r="141" spans="2:3" ht="35.25" customHeight="1" x14ac:dyDescent="0.25">
      <c r="B141" s="78"/>
      <c r="C141" s="79"/>
    </row>
    <row r="142" spans="2:3" ht="35.25" customHeight="1" x14ac:dyDescent="0.25">
      <c r="B142" s="78"/>
      <c r="C142" s="79"/>
    </row>
    <row r="143" spans="2:3" ht="35.25" customHeight="1" x14ac:dyDescent="0.25">
      <c r="B143" s="78"/>
      <c r="C143" s="79"/>
    </row>
    <row r="144" spans="2:3" ht="35.25" customHeight="1" x14ac:dyDescent="0.25">
      <c r="B144" s="78"/>
      <c r="C144" s="79"/>
    </row>
    <row r="145" spans="2:3" ht="35.25" customHeight="1" x14ac:dyDescent="0.25">
      <c r="B145" s="78"/>
      <c r="C145" s="79"/>
    </row>
    <row r="146" spans="2:3" ht="35.25" customHeight="1" x14ac:dyDescent="0.25">
      <c r="B146" s="78"/>
      <c r="C146" s="79"/>
    </row>
    <row r="147" spans="2:3" ht="35.25" customHeight="1" x14ac:dyDescent="0.25">
      <c r="B147" s="78"/>
      <c r="C147" s="79"/>
    </row>
    <row r="148" spans="2:3" ht="35.25" customHeight="1" x14ac:dyDescent="0.25">
      <c r="B148" s="78"/>
      <c r="C148" s="79"/>
    </row>
    <row r="149" spans="2:3" ht="35.25" customHeight="1" x14ac:dyDescent="0.25">
      <c r="B149" s="78"/>
      <c r="C149" s="79"/>
    </row>
    <row r="150" spans="2:3" ht="35.25" customHeight="1" x14ac:dyDescent="0.25">
      <c r="B150" s="78"/>
      <c r="C150" s="79"/>
    </row>
    <row r="151" spans="2:3" ht="35.25" customHeight="1" x14ac:dyDescent="0.25">
      <c r="B151" s="78"/>
      <c r="C151" s="79"/>
    </row>
    <row r="152" spans="2:3" ht="35.25" customHeight="1" x14ac:dyDescent="0.25">
      <c r="B152" s="78"/>
      <c r="C152" s="79"/>
    </row>
    <row r="153" spans="2:3" ht="35.25" customHeight="1" x14ac:dyDescent="0.25">
      <c r="B153" s="78"/>
      <c r="C153" s="79"/>
    </row>
    <row r="154" spans="2:3" ht="35.25" customHeight="1" x14ac:dyDescent="0.25">
      <c r="B154" s="78"/>
      <c r="C154" s="79"/>
    </row>
    <row r="155" spans="2:3" ht="35.25" customHeight="1" x14ac:dyDescent="0.25">
      <c r="B155" s="78"/>
      <c r="C155" s="79"/>
    </row>
    <row r="156" spans="2:3" ht="35.25" customHeight="1" x14ac:dyDescent="0.25">
      <c r="B156" s="78"/>
      <c r="C156" s="79"/>
    </row>
    <row r="157" spans="2:3" ht="35.25" customHeight="1" x14ac:dyDescent="0.25">
      <c r="B157" s="78"/>
      <c r="C157" s="79"/>
    </row>
    <row r="158" spans="2:3" ht="35.25" customHeight="1" thickBot="1" x14ac:dyDescent="0.3">
      <c r="B158" s="80"/>
      <c r="C158" s="81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54" orientation="portrait" r:id="rId1"/>
  <headerFooter>
    <oddFooter>&amp;CPriopriedade da Via Ambiental Eng. e Serviços S.A.&amp;RPágina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E7"/>
  <sheetViews>
    <sheetView zoomScale="50" zoomScaleNormal="50" zoomScaleSheetLayoutView="30" workbookViewId="0">
      <selection activeCell="I7" sqref="I7"/>
    </sheetView>
  </sheetViews>
  <sheetFormatPr defaultColWidth="9.140625" defaultRowHeight="15.75" x14ac:dyDescent="0.25"/>
  <cols>
    <col min="1" max="1" width="3.85546875" style="77" customWidth="1"/>
    <col min="2" max="2" width="103.42578125" style="77" customWidth="1"/>
    <col min="3" max="3" width="104.28515625" style="77" customWidth="1"/>
    <col min="4" max="16384" width="9.140625" style="77"/>
  </cols>
  <sheetData>
    <row r="1" spans="2:5" ht="16.5" thickBot="1" x14ac:dyDescent="0.3"/>
    <row r="2" spans="2:5" ht="27" customHeight="1" x14ac:dyDescent="0.25">
      <c r="B2" s="474" t="s">
        <v>197</v>
      </c>
      <c r="C2" s="475"/>
    </row>
    <row r="3" spans="2:5" ht="15" customHeight="1" x14ac:dyDescent="0.25">
      <c r="B3" s="476"/>
      <c r="C3" s="477"/>
    </row>
    <row r="4" spans="2:5" ht="15" customHeight="1" x14ac:dyDescent="0.25">
      <c r="B4" s="476"/>
      <c r="C4" s="477"/>
    </row>
    <row r="5" spans="2:5" ht="15" customHeight="1" thickBot="1" x14ac:dyDescent="0.3">
      <c r="B5" s="478"/>
      <c r="C5" s="479"/>
    </row>
    <row r="6" spans="2:5" ht="41.25" customHeight="1" thickBot="1" x14ac:dyDescent="0.3">
      <c r="B6" s="480" t="s">
        <v>391</v>
      </c>
      <c r="C6" s="481"/>
      <c r="E6" s="185"/>
    </row>
    <row r="7" spans="2:5" ht="408.95" customHeight="1" x14ac:dyDescent="0.25">
      <c r="B7" s="178"/>
      <c r="C7" s="179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9" orientation="portrait" r:id="rId1"/>
  <headerFooter>
    <oddFooter>&amp;CPriopriedade da Via Ambiental Eng. e Serviços S.A.&amp;RPágina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765AD-21C0-4A2A-AB20-78723CD5A96C}">
  <sheetPr>
    <pageSetUpPr fitToPage="1"/>
  </sheetPr>
  <dimension ref="B1:E7"/>
  <sheetViews>
    <sheetView zoomScale="30" zoomScaleNormal="30" zoomScaleSheetLayoutView="30" workbookViewId="0">
      <selection activeCell="S7" sqref="S7"/>
    </sheetView>
  </sheetViews>
  <sheetFormatPr defaultColWidth="9.140625" defaultRowHeight="15.75" x14ac:dyDescent="0.25"/>
  <cols>
    <col min="1" max="1" width="3.85546875" style="77" customWidth="1"/>
    <col min="2" max="2" width="156" style="77" customWidth="1"/>
    <col min="3" max="3" width="150.85546875" style="77" customWidth="1"/>
    <col min="4" max="16384" width="9.140625" style="77"/>
  </cols>
  <sheetData>
    <row r="1" spans="2:5" ht="16.5" thickBot="1" x14ac:dyDescent="0.3"/>
    <row r="2" spans="2:5" ht="27" customHeight="1" x14ac:dyDescent="0.25">
      <c r="B2" s="474" t="s">
        <v>361</v>
      </c>
      <c r="C2" s="475"/>
    </row>
    <row r="3" spans="2:5" ht="15" customHeight="1" x14ac:dyDescent="0.25">
      <c r="B3" s="476"/>
      <c r="C3" s="477"/>
    </row>
    <row r="4" spans="2:5" ht="15" customHeight="1" x14ac:dyDescent="0.25">
      <c r="B4" s="476"/>
      <c r="C4" s="477"/>
    </row>
    <row r="5" spans="2:5" ht="15" customHeight="1" thickBot="1" x14ac:dyDescent="0.3">
      <c r="B5" s="478"/>
      <c r="C5" s="479"/>
    </row>
    <row r="6" spans="2:5" ht="41.25" customHeight="1" thickBot="1" x14ac:dyDescent="0.3">
      <c r="B6" s="480" t="s">
        <v>398</v>
      </c>
      <c r="C6" s="481"/>
      <c r="E6" s="185"/>
    </row>
    <row r="7" spans="2:5" ht="408.95" customHeight="1" thickBot="1" x14ac:dyDescent="0.3">
      <c r="B7" s="277"/>
      <c r="C7" s="278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33" orientation="portrait" r:id="rId1"/>
  <headerFooter>
    <oddFooter>&amp;CPriopriedade da Via Ambiental Eng. e Serviços S.A.&amp;RPágina &amp;P de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3F53-96DB-49A2-B80C-CC427469BA21}">
  <sheetPr>
    <pageSetUpPr fitToPage="1"/>
  </sheetPr>
  <dimension ref="B1:T12"/>
  <sheetViews>
    <sheetView zoomScale="50" zoomScaleNormal="50" zoomScaleSheetLayoutView="30" workbookViewId="0">
      <selection activeCell="B7" sqref="B7"/>
    </sheetView>
  </sheetViews>
  <sheetFormatPr defaultColWidth="9.140625" defaultRowHeight="15.75" x14ac:dyDescent="0.25"/>
  <cols>
    <col min="1" max="1" width="3.85546875" style="77" customWidth="1"/>
    <col min="2" max="2" width="104.5703125" style="77" customWidth="1"/>
    <col min="3" max="3" width="105.140625" style="77" customWidth="1"/>
    <col min="4" max="16384" width="9.140625" style="77"/>
  </cols>
  <sheetData>
    <row r="1" spans="2:20" ht="16.5" thickBot="1" x14ac:dyDescent="0.3"/>
    <row r="2" spans="2:20" ht="27" customHeight="1" x14ac:dyDescent="0.25">
      <c r="B2" s="474" t="s">
        <v>362</v>
      </c>
      <c r="C2" s="475"/>
    </row>
    <row r="3" spans="2:20" ht="15" customHeight="1" x14ac:dyDescent="0.25">
      <c r="B3" s="476"/>
      <c r="C3" s="477"/>
    </row>
    <row r="4" spans="2:20" ht="15" customHeight="1" x14ac:dyDescent="0.25">
      <c r="B4" s="476"/>
      <c r="C4" s="477"/>
    </row>
    <row r="5" spans="2:20" ht="15" customHeight="1" thickBot="1" x14ac:dyDescent="0.3">
      <c r="B5" s="478"/>
      <c r="C5" s="479"/>
    </row>
    <row r="6" spans="2:20" ht="41.25" customHeight="1" thickBot="1" x14ac:dyDescent="0.3">
      <c r="B6" s="480" t="s">
        <v>366</v>
      </c>
      <c r="C6" s="481"/>
    </row>
    <row r="7" spans="2:20" ht="408.75" customHeight="1" thickBot="1" x14ac:dyDescent="0.3">
      <c r="B7" s="117"/>
      <c r="C7" s="177"/>
    </row>
    <row r="12" spans="2:20" x14ac:dyDescent="0.25">
      <c r="T12" s="77" t="s">
        <v>326</v>
      </c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9" orientation="portrait" r:id="rId1"/>
  <headerFooter>
    <oddFooter>&amp;CPriopriedade da Via Ambiental Eng. e Serviços S.A.&amp;RPágina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R153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9" sqref="D9"/>
    </sheetView>
  </sheetViews>
  <sheetFormatPr defaultColWidth="9.140625" defaultRowHeight="15" x14ac:dyDescent="0.25"/>
  <cols>
    <col min="1" max="1" width="4.42578125" style="15" customWidth="1"/>
    <col min="2" max="3" width="22.85546875" style="15" customWidth="1"/>
    <col min="4" max="4" width="50.42578125" style="15" customWidth="1"/>
    <col min="5" max="5" width="32.42578125" style="15" customWidth="1"/>
    <col min="6" max="6" width="31.5703125" style="15" customWidth="1"/>
    <col min="7" max="7" width="56.140625" style="15" customWidth="1"/>
    <col min="8" max="10" width="9.7109375" style="15" customWidth="1"/>
    <col min="11" max="16384" width="9.140625" style="15"/>
  </cols>
  <sheetData>
    <row r="1" spans="2:8" ht="15.75" thickBot="1" x14ac:dyDescent="0.3"/>
    <row r="2" spans="2:8" s="128" customFormat="1" ht="27" customHeight="1" x14ac:dyDescent="0.25">
      <c r="B2" s="381" t="s">
        <v>171</v>
      </c>
      <c r="C2" s="382"/>
      <c r="D2" s="382"/>
      <c r="E2" s="382"/>
      <c r="F2" s="382"/>
      <c r="G2" s="383"/>
    </row>
    <row r="3" spans="2:8" s="128" customFormat="1" ht="15" customHeight="1" x14ac:dyDescent="0.25">
      <c r="B3" s="384"/>
      <c r="C3" s="385"/>
      <c r="D3" s="385"/>
      <c r="E3" s="385"/>
      <c r="F3" s="385"/>
      <c r="G3" s="386"/>
    </row>
    <row r="4" spans="2:8" s="128" customFormat="1" ht="15" customHeight="1" x14ac:dyDescent="0.25">
      <c r="B4" s="384"/>
      <c r="C4" s="385"/>
      <c r="D4" s="385"/>
      <c r="E4" s="385"/>
      <c r="F4" s="385"/>
      <c r="G4" s="386"/>
    </row>
    <row r="5" spans="2:8" s="128" customFormat="1" ht="15" customHeight="1" thickBot="1" x14ac:dyDescent="0.3">
      <c r="B5" s="387"/>
      <c r="C5" s="388"/>
      <c r="D5" s="388"/>
      <c r="E5" s="388"/>
      <c r="F5" s="388"/>
      <c r="G5" s="389"/>
    </row>
    <row r="6" spans="2:8" ht="28.5" customHeight="1" thickBot="1" x14ac:dyDescent="0.3">
      <c r="B6" s="390" t="s">
        <v>365</v>
      </c>
      <c r="C6" s="391"/>
      <c r="D6" s="391"/>
      <c r="E6" s="391"/>
      <c r="F6" s="391"/>
      <c r="G6" s="392"/>
    </row>
    <row r="7" spans="2:8" ht="42.75" customHeight="1" thickBot="1" x14ac:dyDescent="0.3">
      <c r="B7" s="107" t="s">
        <v>34</v>
      </c>
      <c r="C7" s="120" t="s">
        <v>0</v>
      </c>
      <c r="D7" s="108" t="s">
        <v>20</v>
      </c>
      <c r="E7" s="108" t="s">
        <v>8</v>
      </c>
      <c r="F7" s="127" t="s">
        <v>208</v>
      </c>
      <c r="G7" s="109" t="s">
        <v>19</v>
      </c>
    </row>
    <row r="8" spans="2:8" ht="39.950000000000003" customHeight="1" x14ac:dyDescent="0.25">
      <c r="B8" s="180"/>
      <c r="C8" s="173"/>
      <c r="D8" s="203"/>
      <c r="E8" s="86"/>
      <c r="F8" s="129"/>
      <c r="G8" s="72"/>
      <c r="H8" s="95"/>
    </row>
    <row r="9" spans="2:8" ht="39.950000000000003" customHeight="1" x14ac:dyDescent="0.25">
      <c r="B9" s="180"/>
      <c r="C9" s="66"/>
      <c r="D9" s="45"/>
      <c r="E9" s="119"/>
      <c r="F9" s="130"/>
      <c r="G9" s="24"/>
      <c r="H9" s="95"/>
    </row>
    <row r="10" spans="2:8" ht="39.950000000000003" customHeight="1" x14ac:dyDescent="0.25">
      <c r="B10" s="180"/>
      <c r="C10" s="237"/>
      <c r="D10" s="45"/>
      <c r="E10" s="119"/>
      <c r="F10" s="130"/>
      <c r="G10" s="24"/>
      <c r="H10" s="95"/>
    </row>
    <row r="11" spans="2:8" ht="39.950000000000003" customHeight="1" x14ac:dyDescent="0.25">
      <c r="B11" s="180"/>
      <c r="C11" s="66"/>
      <c r="D11" s="45"/>
      <c r="E11" s="119"/>
      <c r="F11" s="130"/>
      <c r="G11" s="24"/>
      <c r="H11" s="95"/>
    </row>
    <row r="12" spans="2:8" ht="39.950000000000003" customHeight="1" x14ac:dyDescent="0.25">
      <c r="B12" s="180"/>
      <c r="C12" s="67"/>
      <c r="D12" s="45"/>
      <c r="E12" s="119"/>
      <c r="F12" s="130"/>
      <c r="G12" s="24"/>
      <c r="H12" s="95"/>
    </row>
    <row r="13" spans="2:8" ht="39.950000000000003" customHeight="1" x14ac:dyDescent="0.25">
      <c r="B13" s="180"/>
      <c r="C13" s="67"/>
      <c r="D13" s="45"/>
      <c r="E13" s="119"/>
      <c r="F13" s="130"/>
      <c r="G13" s="24"/>
      <c r="H13" s="95"/>
    </row>
    <row r="14" spans="2:8" ht="39.950000000000003" customHeight="1" x14ac:dyDescent="0.25">
      <c r="B14" s="180"/>
      <c r="C14" s="67"/>
      <c r="D14" s="45"/>
      <c r="E14" s="87"/>
      <c r="F14" s="130"/>
      <c r="G14" s="24"/>
      <c r="H14" s="95"/>
    </row>
    <row r="15" spans="2:8" ht="39.950000000000003" customHeight="1" x14ac:dyDescent="0.25">
      <c r="B15" s="180"/>
      <c r="C15" s="67"/>
      <c r="D15" s="204"/>
      <c r="E15" s="87"/>
      <c r="F15" s="130"/>
      <c r="G15" s="24"/>
      <c r="H15" s="95"/>
    </row>
    <row r="16" spans="2:8" ht="39.950000000000003" customHeight="1" x14ac:dyDescent="0.25">
      <c r="B16" s="180"/>
      <c r="C16" s="67"/>
      <c r="D16" s="204"/>
      <c r="E16" s="87"/>
      <c r="F16" s="130"/>
      <c r="G16" s="24"/>
      <c r="H16" s="95"/>
    </row>
    <row r="17" spans="2:18" ht="39.950000000000003" customHeight="1" x14ac:dyDescent="0.25">
      <c r="B17" s="180"/>
      <c r="C17" s="67"/>
      <c r="D17" s="204"/>
      <c r="E17" s="87"/>
      <c r="F17" s="130"/>
      <c r="G17" s="24"/>
      <c r="H17" s="95"/>
    </row>
    <row r="18" spans="2:18" ht="39.950000000000003" customHeight="1" thickBot="1" x14ac:dyDescent="0.3">
      <c r="B18" s="180"/>
      <c r="C18" s="67"/>
      <c r="D18" s="124"/>
      <c r="E18" s="87"/>
      <c r="F18" s="130"/>
      <c r="G18" s="24"/>
      <c r="H18" s="95"/>
    </row>
    <row r="19" spans="2:18" ht="29.25" customHeight="1" thickBot="1" x14ac:dyDescent="0.3">
      <c r="B19" s="73"/>
      <c r="C19" s="69"/>
      <c r="D19" s="71" t="s">
        <v>173</v>
      </c>
      <c r="E19" s="51">
        <f>ROUND(SUM(E8:E18)/1000,2)</f>
        <v>0</v>
      </c>
      <c r="F19" s="51"/>
      <c r="G19" s="70"/>
      <c r="H19" s="205">
        <v>7</v>
      </c>
      <c r="I19" s="206" t="s">
        <v>211</v>
      </c>
      <c r="J19" s="207"/>
      <c r="K19" s="207"/>
      <c r="L19" s="207"/>
      <c r="M19" s="207"/>
      <c r="N19" s="207"/>
      <c r="O19" s="209"/>
      <c r="P19" s="209"/>
      <c r="Q19" s="209"/>
      <c r="R19" s="209"/>
    </row>
    <row r="20" spans="2:18" ht="29.25" customHeight="1" x14ac:dyDescent="0.25">
      <c r="B20" s="20" t="s">
        <v>170</v>
      </c>
      <c r="H20" s="205" t="e">
        <f>#REF!/H19</f>
        <v>#REF!</v>
      </c>
      <c r="I20" s="206" t="s">
        <v>212</v>
      </c>
      <c r="J20" s="207"/>
      <c r="K20" s="207"/>
      <c r="L20" s="207"/>
      <c r="M20" s="207"/>
      <c r="N20" s="207"/>
      <c r="O20" s="209"/>
      <c r="P20" s="209"/>
      <c r="Q20" s="209"/>
      <c r="R20" s="209"/>
    </row>
    <row r="21" spans="2:18" ht="29.25" customHeight="1" x14ac:dyDescent="0.25">
      <c r="F21" s="165"/>
      <c r="G21" s="165"/>
      <c r="H21" s="205">
        <v>18</v>
      </c>
      <c r="I21" s="208" t="s">
        <v>215</v>
      </c>
      <c r="J21" s="207"/>
      <c r="K21" s="207"/>
      <c r="L21" s="207"/>
      <c r="M21" s="207"/>
      <c r="N21" s="207"/>
      <c r="O21" s="209"/>
      <c r="P21" s="209"/>
      <c r="Q21" s="209"/>
      <c r="R21" s="209"/>
    </row>
    <row r="22" spans="2:18" ht="29.25" customHeight="1" x14ac:dyDescent="0.25">
      <c r="E22" s="217"/>
      <c r="H22" s="205">
        <f>H21/30</f>
        <v>0.6</v>
      </c>
      <c r="I22" s="205" t="s">
        <v>213</v>
      </c>
      <c r="J22" s="207"/>
      <c r="K22" s="207"/>
      <c r="L22" s="207"/>
      <c r="M22" s="207"/>
      <c r="N22" s="207"/>
      <c r="O22" s="209"/>
      <c r="P22" s="209"/>
      <c r="Q22" s="209"/>
      <c r="R22" s="209"/>
    </row>
    <row r="23" spans="2:18" ht="29.25" customHeight="1" x14ac:dyDescent="0.25">
      <c r="H23" s="205" t="e">
        <f>H20*H22</f>
        <v>#REF!</v>
      </c>
      <c r="I23" s="208" t="s">
        <v>214</v>
      </c>
      <c r="J23" s="207"/>
      <c r="K23" s="207"/>
      <c r="L23" s="207"/>
      <c r="M23" s="207"/>
      <c r="N23" s="207"/>
      <c r="O23" s="209"/>
      <c r="P23" s="209"/>
      <c r="Q23" s="209"/>
      <c r="R23" s="209"/>
    </row>
    <row r="24" spans="2:18" ht="29.25" customHeight="1" x14ac:dyDescent="0.25">
      <c r="H24" s="205">
        <v>6</v>
      </c>
      <c r="I24" s="206" t="s">
        <v>216</v>
      </c>
      <c r="J24" s="207"/>
      <c r="K24" s="207"/>
      <c r="L24" s="207"/>
      <c r="M24" s="207"/>
      <c r="N24" s="207"/>
      <c r="O24" s="209"/>
      <c r="P24" s="209"/>
      <c r="Q24" s="209"/>
      <c r="R24" s="209"/>
    </row>
    <row r="25" spans="2:18" ht="29.25" customHeight="1" x14ac:dyDescent="0.25">
      <c r="H25" s="205" t="e">
        <f>H24*H23</f>
        <v>#REF!</v>
      </c>
      <c r="I25" s="206" t="s">
        <v>217</v>
      </c>
      <c r="J25" s="207"/>
      <c r="K25" s="207"/>
      <c r="L25" s="207"/>
      <c r="M25" s="207"/>
      <c r="N25" s="207"/>
      <c r="O25" s="209"/>
      <c r="P25" s="209"/>
      <c r="Q25" s="209"/>
      <c r="R25" s="209"/>
    </row>
    <row r="26" spans="2:18" ht="29.25" customHeight="1" x14ac:dyDescent="0.25">
      <c r="H26" s="205"/>
      <c r="I26" s="206" t="s">
        <v>219</v>
      </c>
      <c r="J26" s="207"/>
      <c r="K26" s="207"/>
      <c r="L26" s="207"/>
      <c r="M26" s="207"/>
      <c r="N26" s="207"/>
      <c r="O26" s="209"/>
      <c r="P26" s="209"/>
      <c r="Q26" s="209"/>
      <c r="R26" s="209"/>
    </row>
    <row r="27" spans="2:18" ht="29.25" customHeight="1" x14ac:dyDescent="0.25">
      <c r="H27" s="207"/>
      <c r="I27" s="207"/>
      <c r="J27" s="207"/>
      <c r="K27" s="207"/>
      <c r="L27" s="207"/>
      <c r="M27" s="207"/>
      <c r="N27" s="207"/>
      <c r="O27" s="209"/>
      <c r="P27" s="209"/>
      <c r="Q27" s="209"/>
      <c r="R27" s="209"/>
    </row>
    <row r="28" spans="2:18" ht="29.25" customHeight="1" x14ac:dyDescent="0.25">
      <c r="H28" s="207"/>
      <c r="I28" s="207"/>
      <c r="J28" s="207"/>
      <c r="K28" s="207"/>
      <c r="L28" s="207"/>
      <c r="M28" s="207"/>
      <c r="N28" s="207"/>
      <c r="O28" s="209"/>
      <c r="P28" s="209"/>
      <c r="Q28" s="209"/>
      <c r="R28" s="209"/>
    </row>
    <row r="29" spans="2:18" ht="34.5" customHeight="1" x14ac:dyDescent="0.25">
      <c r="H29" s="207"/>
      <c r="I29" s="207"/>
      <c r="J29" s="207"/>
      <c r="K29" s="207"/>
      <c r="L29" s="207"/>
      <c r="M29" s="207"/>
      <c r="N29" s="207"/>
      <c r="O29" s="209"/>
      <c r="P29" s="209"/>
      <c r="Q29" s="209"/>
      <c r="R29" s="209"/>
    </row>
    <row r="30" spans="2:18" ht="34.5" customHeight="1" x14ac:dyDescent="0.25">
      <c r="H30" s="207"/>
      <c r="I30" s="207"/>
      <c r="J30" s="207"/>
      <c r="K30" s="207"/>
      <c r="L30" s="207"/>
      <c r="M30" s="207"/>
      <c r="N30" s="207"/>
      <c r="O30" s="209"/>
      <c r="P30" s="209"/>
      <c r="Q30" s="209"/>
      <c r="R30" s="209"/>
    </row>
    <row r="31" spans="2:18" ht="34.5" customHeight="1" x14ac:dyDescent="0.25">
      <c r="H31" s="207"/>
      <c r="I31" s="207"/>
      <c r="J31" s="207"/>
      <c r="K31" s="207"/>
      <c r="L31" s="207"/>
      <c r="M31" s="207"/>
      <c r="N31" s="207"/>
      <c r="O31" s="209"/>
      <c r="P31" s="209"/>
      <c r="Q31" s="209"/>
      <c r="R31" s="209"/>
    </row>
    <row r="32" spans="2:18" ht="34.5" customHeight="1" x14ac:dyDescent="0.25"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</row>
    <row r="33" spans="8:18" ht="34.5" customHeight="1" x14ac:dyDescent="0.25"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</row>
    <row r="34" spans="8:18" ht="34.5" customHeight="1" x14ac:dyDescent="0.25"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</row>
    <row r="35" spans="8:18" ht="34.5" customHeight="1" x14ac:dyDescent="0.25"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</row>
    <row r="36" spans="8:18" ht="34.5" customHeight="1" x14ac:dyDescent="0.25"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</row>
    <row r="37" spans="8:18" ht="34.5" customHeight="1" x14ac:dyDescent="0.25"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</row>
    <row r="38" spans="8:18" ht="34.5" customHeight="1" x14ac:dyDescent="0.25"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</row>
    <row r="39" spans="8:18" ht="34.5" customHeight="1" x14ac:dyDescent="0.25"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</row>
    <row r="40" spans="8:18" ht="34.5" customHeight="1" x14ac:dyDescent="0.25"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</row>
    <row r="41" spans="8:18" ht="34.5" customHeight="1" x14ac:dyDescent="0.25"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</row>
    <row r="42" spans="8:18" ht="34.5" customHeight="1" x14ac:dyDescent="0.25"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</row>
    <row r="43" spans="8:18" ht="34.5" customHeight="1" x14ac:dyDescent="0.25"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</row>
    <row r="44" spans="8:18" ht="34.5" customHeight="1" x14ac:dyDescent="0.25"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</row>
    <row r="45" spans="8:18" ht="34.5" customHeight="1" x14ac:dyDescent="0.25"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</row>
    <row r="46" spans="8:18" ht="34.5" customHeight="1" x14ac:dyDescent="0.25"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</row>
    <row r="47" spans="8:18" ht="34.5" customHeight="1" x14ac:dyDescent="0.25"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</row>
    <row r="48" spans="8:18" ht="34.5" customHeight="1" x14ac:dyDescent="0.25"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</row>
    <row r="49" spans="8:18" ht="34.5" customHeight="1" x14ac:dyDescent="0.25"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</row>
    <row r="50" spans="8:18" ht="34.5" customHeight="1" x14ac:dyDescent="0.25"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</row>
    <row r="51" spans="8:18" ht="34.5" customHeight="1" x14ac:dyDescent="0.25"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</row>
    <row r="52" spans="8:18" ht="34.5" customHeight="1" x14ac:dyDescent="0.25"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</row>
    <row r="53" spans="8:18" ht="34.5" customHeight="1" x14ac:dyDescent="0.25"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</row>
    <row r="54" spans="8:18" ht="34.5" customHeight="1" x14ac:dyDescent="0.25"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</row>
    <row r="55" spans="8:18" ht="34.5" customHeight="1" x14ac:dyDescent="0.25"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</row>
    <row r="56" spans="8:18" ht="34.5" customHeight="1" x14ac:dyDescent="0.25"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</row>
    <row r="57" spans="8:18" ht="34.5" customHeight="1" x14ac:dyDescent="0.25"/>
    <row r="58" spans="8:18" ht="34.5" customHeight="1" x14ac:dyDescent="0.25"/>
    <row r="59" spans="8:18" ht="34.5" customHeight="1" x14ac:dyDescent="0.25"/>
    <row r="60" spans="8:18" ht="34.5" customHeight="1" x14ac:dyDescent="0.25"/>
    <row r="61" spans="8:18" ht="34.5" customHeight="1" x14ac:dyDescent="0.25"/>
    <row r="62" spans="8:18" ht="34.5" customHeight="1" x14ac:dyDescent="0.25"/>
    <row r="63" spans="8:18" ht="34.5" customHeight="1" x14ac:dyDescent="0.25"/>
    <row r="64" spans="8:18" ht="34.5" customHeight="1" x14ac:dyDescent="0.25"/>
    <row r="65" ht="34.5" customHeight="1" x14ac:dyDescent="0.25"/>
    <row r="66" ht="34.5" customHeight="1" x14ac:dyDescent="0.25"/>
    <row r="67" ht="34.5" customHeight="1" x14ac:dyDescent="0.25"/>
    <row r="68" ht="34.5" customHeight="1" x14ac:dyDescent="0.25"/>
    <row r="69" ht="34.5" customHeight="1" x14ac:dyDescent="0.25"/>
    <row r="70" ht="34.5" customHeight="1" x14ac:dyDescent="0.25"/>
    <row r="71" ht="34.5" customHeight="1" x14ac:dyDescent="0.25"/>
    <row r="72" ht="34.5" customHeight="1" x14ac:dyDescent="0.25"/>
    <row r="73" ht="34.5" customHeight="1" x14ac:dyDescent="0.25"/>
    <row r="74" ht="34.5" customHeight="1" x14ac:dyDescent="0.25"/>
    <row r="75" ht="34.5" customHeight="1" x14ac:dyDescent="0.25"/>
    <row r="76" ht="34.5" customHeight="1" x14ac:dyDescent="0.25"/>
    <row r="77" ht="34.5" customHeight="1" x14ac:dyDescent="0.25"/>
    <row r="78" ht="34.5" customHeight="1" x14ac:dyDescent="0.25"/>
    <row r="79" ht="34.5" customHeight="1" x14ac:dyDescent="0.25"/>
    <row r="80" ht="34.5" customHeight="1" x14ac:dyDescent="0.25"/>
    <row r="81" ht="34.5" customHeight="1" x14ac:dyDescent="0.25"/>
    <row r="82" ht="34.5" customHeight="1" x14ac:dyDescent="0.25"/>
    <row r="83" ht="34.5" customHeight="1" x14ac:dyDescent="0.25"/>
    <row r="84" ht="34.5" customHeight="1" x14ac:dyDescent="0.25"/>
    <row r="85" ht="34.5" customHeight="1" x14ac:dyDescent="0.25"/>
    <row r="86" ht="34.5" customHeight="1" x14ac:dyDescent="0.25"/>
    <row r="87" ht="34.5" customHeight="1" x14ac:dyDescent="0.25"/>
    <row r="88" ht="34.5" customHeight="1" x14ac:dyDescent="0.25"/>
    <row r="89" ht="34.5" customHeight="1" x14ac:dyDescent="0.25"/>
    <row r="90" ht="34.5" customHeight="1" x14ac:dyDescent="0.25"/>
    <row r="91" ht="34.5" customHeight="1" x14ac:dyDescent="0.25"/>
    <row r="92" ht="34.5" customHeight="1" x14ac:dyDescent="0.25"/>
    <row r="93" ht="34.5" customHeight="1" x14ac:dyDescent="0.25"/>
    <row r="94" ht="34.5" customHeight="1" x14ac:dyDescent="0.25"/>
    <row r="95" ht="34.5" customHeight="1" x14ac:dyDescent="0.25"/>
    <row r="96" ht="34.5" customHeight="1" x14ac:dyDescent="0.25"/>
    <row r="97" ht="34.5" customHeight="1" x14ac:dyDescent="0.25"/>
    <row r="98" ht="34.5" customHeight="1" x14ac:dyDescent="0.25"/>
    <row r="99" ht="34.5" customHeight="1" x14ac:dyDescent="0.25"/>
    <row r="100" ht="34.5" customHeight="1" x14ac:dyDescent="0.25"/>
    <row r="101" ht="34.5" customHeight="1" x14ac:dyDescent="0.25"/>
    <row r="102" ht="34.5" customHeight="1" x14ac:dyDescent="0.25"/>
    <row r="103" ht="34.5" customHeight="1" x14ac:dyDescent="0.25"/>
    <row r="104" ht="34.5" customHeight="1" x14ac:dyDescent="0.25"/>
    <row r="105" ht="34.5" customHeight="1" x14ac:dyDescent="0.25"/>
    <row r="106" ht="34.5" customHeight="1" x14ac:dyDescent="0.25"/>
    <row r="107" ht="34.5" customHeight="1" x14ac:dyDescent="0.25"/>
    <row r="108" ht="34.5" customHeight="1" x14ac:dyDescent="0.25"/>
    <row r="109" ht="34.5" customHeight="1" x14ac:dyDescent="0.25"/>
    <row r="110" ht="34.5" customHeight="1" x14ac:dyDescent="0.25"/>
    <row r="111" ht="34.5" customHeight="1" x14ac:dyDescent="0.25"/>
    <row r="112" ht="34.5" customHeight="1" x14ac:dyDescent="0.25"/>
    <row r="113" ht="34.5" customHeight="1" x14ac:dyDescent="0.25"/>
    <row r="114" ht="34.5" customHeight="1" x14ac:dyDescent="0.25"/>
    <row r="115" ht="34.5" customHeight="1" x14ac:dyDescent="0.25"/>
    <row r="116" ht="34.5" customHeight="1" x14ac:dyDescent="0.25"/>
    <row r="117" ht="34.5" customHeight="1" x14ac:dyDescent="0.25"/>
    <row r="118" ht="34.5" customHeight="1" x14ac:dyDescent="0.25"/>
    <row r="119" ht="34.5" customHeight="1" x14ac:dyDescent="0.25"/>
    <row r="120" ht="34.5" customHeight="1" x14ac:dyDescent="0.25"/>
    <row r="121" ht="34.5" customHeight="1" x14ac:dyDescent="0.25"/>
    <row r="122" ht="34.5" customHeight="1" x14ac:dyDescent="0.25"/>
    <row r="123" ht="34.5" customHeight="1" x14ac:dyDescent="0.25"/>
    <row r="124" ht="34.5" customHeight="1" x14ac:dyDescent="0.25"/>
    <row r="125" ht="34.5" customHeight="1" x14ac:dyDescent="0.25"/>
    <row r="126" ht="34.5" customHeight="1" x14ac:dyDescent="0.25"/>
    <row r="127" ht="34.5" customHeight="1" x14ac:dyDescent="0.25"/>
    <row r="128" ht="34.5" customHeight="1" x14ac:dyDescent="0.25"/>
    <row r="129" ht="34.5" customHeight="1" x14ac:dyDescent="0.25"/>
    <row r="130" ht="34.5" customHeight="1" x14ac:dyDescent="0.25"/>
    <row r="131" ht="34.5" customHeight="1" x14ac:dyDescent="0.25"/>
    <row r="132" ht="34.5" customHeight="1" x14ac:dyDescent="0.25"/>
    <row r="133" ht="34.5" customHeight="1" x14ac:dyDescent="0.25"/>
    <row r="134" ht="34.5" customHeight="1" x14ac:dyDescent="0.25"/>
    <row r="135" ht="34.5" customHeight="1" x14ac:dyDescent="0.25"/>
    <row r="136" ht="34.5" customHeight="1" x14ac:dyDescent="0.25"/>
    <row r="137" ht="34.5" customHeight="1" x14ac:dyDescent="0.25"/>
    <row r="138" ht="34.5" customHeight="1" x14ac:dyDescent="0.25"/>
    <row r="139" ht="34.5" customHeight="1" x14ac:dyDescent="0.25"/>
    <row r="140" ht="34.5" customHeight="1" x14ac:dyDescent="0.25"/>
    <row r="141" ht="34.5" customHeight="1" x14ac:dyDescent="0.25"/>
    <row r="142" ht="34.5" customHeight="1" x14ac:dyDescent="0.25"/>
    <row r="143" ht="34.5" customHeight="1" x14ac:dyDescent="0.25"/>
    <row r="144" ht="34.5" customHeight="1" x14ac:dyDescent="0.25"/>
    <row r="145" ht="34.5" customHeight="1" x14ac:dyDescent="0.25"/>
    <row r="146" ht="34.5" customHeight="1" x14ac:dyDescent="0.25"/>
    <row r="147" ht="34.5" customHeight="1" x14ac:dyDescent="0.25"/>
    <row r="148" ht="34.5" customHeight="1" x14ac:dyDescent="0.25"/>
    <row r="149" ht="34.5" customHeight="1" x14ac:dyDescent="0.25"/>
    <row r="150" ht="34.5" customHeight="1" x14ac:dyDescent="0.25"/>
    <row r="151" ht="34.5" customHeight="1" x14ac:dyDescent="0.25"/>
    <row r="152" ht="34.5" customHeight="1" x14ac:dyDescent="0.25"/>
    <row r="153" ht="34.5" customHeight="1" x14ac:dyDescent="0.25"/>
  </sheetData>
  <autoFilter ref="B7:G26" xr:uid="{83A10E38-E09A-4375-A4FC-250A4E890A61}"/>
  <mergeCells count="2">
    <mergeCell ref="B2:G5"/>
    <mergeCell ref="B6:G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6" fitToHeight="0" orientation="portrait" r:id="rId1"/>
  <headerFooter>
    <oddFooter>&amp;CVia Ambiental Engenharia e Serviços S/A&amp;RPágina &amp;P de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A2046-C2E5-4BBF-BF2F-5EF9A6D9290F}">
  <sheetPr>
    <pageSetUpPr fitToPage="1"/>
  </sheetPr>
  <dimension ref="B1:X12"/>
  <sheetViews>
    <sheetView zoomScale="60" zoomScaleNormal="60" zoomScaleSheetLayoutView="30" workbookViewId="0">
      <selection activeCell="B7" sqref="B7"/>
    </sheetView>
  </sheetViews>
  <sheetFormatPr defaultColWidth="9.140625" defaultRowHeight="15.75" x14ac:dyDescent="0.25"/>
  <cols>
    <col min="1" max="1" width="3.85546875" style="77" customWidth="1"/>
    <col min="2" max="2" width="104.5703125" style="77" customWidth="1"/>
    <col min="3" max="3" width="105.140625" style="77" customWidth="1"/>
    <col min="4" max="16384" width="9.140625" style="77"/>
  </cols>
  <sheetData>
    <row r="1" spans="2:24" ht="16.5" thickBot="1" x14ac:dyDescent="0.3"/>
    <row r="2" spans="2:24" ht="27" customHeight="1" x14ac:dyDescent="0.25">
      <c r="B2" s="474" t="s">
        <v>363</v>
      </c>
      <c r="C2" s="475"/>
    </row>
    <row r="3" spans="2:24" ht="15" customHeight="1" x14ac:dyDescent="0.25">
      <c r="B3" s="476"/>
      <c r="C3" s="477"/>
    </row>
    <row r="4" spans="2:24" ht="15" customHeight="1" x14ac:dyDescent="0.25">
      <c r="B4" s="476"/>
      <c r="C4" s="477"/>
    </row>
    <row r="5" spans="2:24" ht="15" customHeight="1" thickBot="1" x14ac:dyDescent="0.3">
      <c r="B5" s="478"/>
      <c r="C5" s="479"/>
    </row>
    <row r="6" spans="2:24" ht="41.25" customHeight="1" thickBot="1" x14ac:dyDescent="0.3">
      <c r="B6" s="480" t="s">
        <v>366</v>
      </c>
      <c r="C6" s="481"/>
    </row>
    <row r="7" spans="2:24" ht="408.75" customHeight="1" thickBot="1" x14ac:dyDescent="0.3">
      <c r="B7" s="117"/>
      <c r="C7" s="177"/>
    </row>
    <row r="10" spans="2:24" x14ac:dyDescent="0.25">
      <c r="X10" s="77" t="s">
        <v>326</v>
      </c>
    </row>
    <row r="12" spans="2:24" x14ac:dyDescent="0.25">
      <c r="T12" s="77" t="s">
        <v>326</v>
      </c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9" orientation="portrait" r:id="rId1"/>
  <headerFooter>
    <oddFooter>&amp;CPriopriedade da Via Ambiental Eng. e Serviços S.A.&amp;RPágina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225A9-E537-43B6-BD3F-3D4D561491D5}">
  <sheetPr>
    <pageSetUpPr fitToPage="1"/>
  </sheetPr>
  <dimension ref="B1:T13"/>
  <sheetViews>
    <sheetView zoomScale="50" zoomScaleNormal="50" zoomScaleSheetLayoutView="30" workbookViewId="0">
      <selection activeCell="B7" sqref="B7"/>
    </sheetView>
  </sheetViews>
  <sheetFormatPr defaultColWidth="9.140625" defaultRowHeight="15.75" x14ac:dyDescent="0.25"/>
  <cols>
    <col min="1" max="1" width="3.85546875" style="77" customWidth="1"/>
    <col min="2" max="2" width="104.5703125" style="77" customWidth="1"/>
    <col min="3" max="3" width="105.140625" style="77" customWidth="1"/>
    <col min="4" max="16384" width="9.140625" style="77"/>
  </cols>
  <sheetData>
    <row r="1" spans="2:20" ht="16.5" thickBot="1" x14ac:dyDescent="0.3"/>
    <row r="2" spans="2:20" ht="27" customHeight="1" x14ac:dyDescent="0.25">
      <c r="B2" s="474" t="s">
        <v>364</v>
      </c>
      <c r="C2" s="475"/>
    </row>
    <row r="3" spans="2:20" ht="15" customHeight="1" x14ac:dyDescent="0.25">
      <c r="B3" s="476"/>
      <c r="C3" s="477"/>
    </row>
    <row r="4" spans="2:20" ht="15" customHeight="1" x14ac:dyDescent="0.25">
      <c r="B4" s="476"/>
      <c r="C4" s="477"/>
    </row>
    <row r="5" spans="2:20" ht="15" customHeight="1" thickBot="1" x14ac:dyDescent="0.3">
      <c r="B5" s="478"/>
      <c r="C5" s="479"/>
    </row>
    <row r="6" spans="2:20" ht="41.25" customHeight="1" thickBot="1" x14ac:dyDescent="0.3">
      <c r="B6" s="480" t="s">
        <v>366</v>
      </c>
      <c r="C6" s="481"/>
    </row>
    <row r="7" spans="2:20" ht="408.75" customHeight="1" x14ac:dyDescent="0.25">
      <c r="B7" s="115"/>
      <c r="C7" s="116"/>
    </row>
    <row r="8" spans="2:20" ht="408.75" customHeight="1" thickBot="1" x14ac:dyDescent="0.3">
      <c r="B8" s="117"/>
      <c r="C8" s="177"/>
    </row>
    <row r="13" spans="2:20" x14ac:dyDescent="0.25">
      <c r="T13" s="77" t="s">
        <v>326</v>
      </c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9" orientation="portrait" r:id="rId1"/>
  <headerFooter>
    <oddFooter>&amp;CPriopriedade da Via Ambiental Eng. e Serviços S.A.&amp;RPágina &amp;P de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1:C9"/>
  <sheetViews>
    <sheetView view="pageBreakPreview" zoomScale="20" zoomScaleNormal="20" zoomScaleSheetLayoutView="20" workbookViewId="0">
      <selection activeCell="B6" sqref="B6:C6"/>
    </sheetView>
  </sheetViews>
  <sheetFormatPr defaultColWidth="9.140625" defaultRowHeight="15.75" x14ac:dyDescent="0.25"/>
  <cols>
    <col min="1" max="1" width="3.85546875" style="77" customWidth="1"/>
    <col min="2" max="2" width="156" style="77" customWidth="1"/>
    <col min="3" max="3" width="150.8554687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74" t="s">
        <v>341</v>
      </c>
      <c r="C2" s="475"/>
    </row>
    <row r="3" spans="2:3" ht="15" customHeight="1" x14ac:dyDescent="0.25">
      <c r="B3" s="476"/>
      <c r="C3" s="477"/>
    </row>
    <row r="4" spans="2:3" ht="15" customHeight="1" x14ac:dyDescent="0.25">
      <c r="B4" s="476"/>
      <c r="C4" s="477"/>
    </row>
    <row r="5" spans="2:3" ht="15" customHeight="1" thickBot="1" x14ac:dyDescent="0.3">
      <c r="B5" s="478"/>
      <c r="C5" s="479"/>
    </row>
    <row r="6" spans="2:3" ht="41.25" customHeight="1" thickBot="1" x14ac:dyDescent="0.3">
      <c r="B6" s="480" t="s">
        <v>340</v>
      </c>
      <c r="C6" s="481"/>
    </row>
    <row r="7" spans="2:3" ht="408.75" customHeight="1" x14ac:dyDescent="0.25">
      <c r="B7" s="115"/>
      <c r="C7" s="116"/>
    </row>
    <row r="8" spans="2:3" ht="408.75" customHeight="1" x14ac:dyDescent="0.25">
      <c r="B8" s="175"/>
      <c r="C8" s="176"/>
    </row>
    <row r="9" spans="2:3" ht="408.75" customHeight="1" thickBot="1" x14ac:dyDescent="0.3">
      <c r="B9" s="117"/>
      <c r="C9" s="177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33" orientation="portrait" r:id="rId1"/>
  <headerFooter>
    <oddFooter>&amp;CPriopriedade da Via Ambiental Eng. e Serviços S.A.&amp;RPágina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G11"/>
  <sheetViews>
    <sheetView topLeftCell="B1" workbookViewId="0">
      <selection activeCell="E7" sqref="E7"/>
    </sheetView>
  </sheetViews>
  <sheetFormatPr defaultColWidth="9.140625" defaultRowHeight="15" x14ac:dyDescent="0.25"/>
  <cols>
    <col min="1" max="1" width="4.42578125" style="1" customWidth="1"/>
    <col min="2" max="2" width="19.5703125" style="1" customWidth="1"/>
    <col min="3" max="5" width="33" style="1" customWidth="1"/>
    <col min="6" max="6" width="45.7109375" style="1" customWidth="1"/>
    <col min="7" max="16384" width="9.140625" style="1"/>
  </cols>
  <sheetData>
    <row r="1" spans="2:7" ht="15.75" thickBot="1" x14ac:dyDescent="0.3"/>
    <row r="2" spans="2:7" ht="27" customHeight="1" x14ac:dyDescent="0.25">
      <c r="B2" s="438" t="s">
        <v>58</v>
      </c>
      <c r="C2" s="439"/>
      <c r="D2" s="439"/>
      <c r="E2" s="439"/>
      <c r="F2" s="440"/>
    </row>
    <row r="3" spans="2:7" ht="15" customHeight="1" x14ac:dyDescent="0.25">
      <c r="B3" s="441"/>
      <c r="C3" s="442"/>
      <c r="D3" s="442"/>
      <c r="E3" s="442"/>
      <c r="F3" s="443"/>
    </row>
    <row r="4" spans="2:7" ht="15" customHeight="1" x14ac:dyDescent="0.25">
      <c r="B4" s="441"/>
      <c r="C4" s="442"/>
      <c r="D4" s="442"/>
      <c r="E4" s="442"/>
      <c r="F4" s="443"/>
    </row>
    <row r="5" spans="2:7" ht="15" customHeight="1" thickBot="1" x14ac:dyDescent="0.3">
      <c r="B5" s="444"/>
      <c r="C5" s="445"/>
      <c r="D5" s="445"/>
      <c r="E5" s="445"/>
      <c r="F5" s="446"/>
    </row>
    <row r="6" spans="2:7" ht="28.5" customHeight="1" x14ac:dyDescent="0.25">
      <c r="B6" s="488" t="s">
        <v>32</v>
      </c>
      <c r="C6" s="489"/>
      <c r="D6" s="489"/>
      <c r="E6" s="489"/>
      <c r="F6" s="490"/>
    </row>
    <row r="7" spans="2:7" ht="42.75" customHeight="1" thickBot="1" x14ac:dyDescent="0.3">
      <c r="B7" s="9" t="s">
        <v>34</v>
      </c>
      <c r="C7" s="10" t="s">
        <v>23</v>
      </c>
      <c r="D7" s="10" t="s">
        <v>14</v>
      </c>
      <c r="E7" s="10" t="s">
        <v>15</v>
      </c>
      <c r="F7" s="11" t="s">
        <v>19</v>
      </c>
      <c r="G7" s="2"/>
    </row>
    <row r="8" spans="2:7" ht="42" customHeight="1" x14ac:dyDescent="0.25">
      <c r="B8" s="17" t="s">
        <v>35</v>
      </c>
      <c r="C8" s="7"/>
      <c r="D8" s="7"/>
      <c r="E8" s="7"/>
      <c r="F8" s="8"/>
    </row>
    <row r="9" spans="2:7" ht="42" customHeight="1" x14ac:dyDescent="0.25">
      <c r="B9" s="18" t="s">
        <v>36</v>
      </c>
      <c r="C9" s="3"/>
      <c r="D9" s="3"/>
      <c r="E9" s="3"/>
      <c r="F9" s="4"/>
    </row>
    <row r="10" spans="2:7" ht="42" customHeight="1" x14ac:dyDescent="0.25">
      <c r="B10" s="18" t="s">
        <v>37</v>
      </c>
      <c r="C10" s="3"/>
      <c r="D10" s="3"/>
      <c r="E10" s="3"/>
      <c r="F10" s="4"/>
    </row>
    <row r="11" spans="2:7" ht="42" customHeight="1" thickBot="1" x14ac:dyDescent="0.3">
      <c r="B11" s="19" t="s">
        <v>38</v>
      </c>
      <c r="C11" s="5"/>
      <c r="D11" s="5"/>
      <c r="E11" s="5"/>
      <c r="F11" s="6"/>
    </row>
  </sheetData>
  <mergeCells count="2">
    <mergeCell ref="B2:F5"/>
    <mergeCell ref="B6:F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G11"/>
  <sheetViews>
    <sheetView workbookViewId="0">
      <selection activeCell="B7" sqref="B7"/>
    </sheetView>
  </sheetViews>
  <sheetFormatPr defaultColWidth="9.140625" defaultRowHeight="15" x14ac:dyDescent="0.25"/>
  <cols>
    <col min="1" max="1" width="4.42578125" style="1" customWidth="1"/>
    <col min="2" max="2" width="19.5703125" style="1" customWidth="1"/>
    <col min="3" max="6" width="24.28515625" style="1" customWidth="1"/>
    <col min="7" max="16384" width="9.140625" style="1"/>
  </cols>
  <sheetData>
    <row r="1" spans="2:7" ht="15.75" thickBot="1" x14ac:dyDescent="0.3"/>
    <row r="2" spans="2:7" ht="27" customHeight="1" x14ac:dyDescent="0.25">
      <c r="B2" s="491" t="s">
        <v>55</v>
      </c>
      <c r="C2" s="492"/>
      <c r="D2" s="492"/>
      <c r="E2" s="492"/>
      <c r="F2" s="493"/>
    </row>
    <row r="3" spans="2:7" ht="15" customHeight="1" x14ac:dyDescent="0.25">
      <c r="B3" s="494"/>
      <c r="C3" s="495"/>
      <c r="D3" s="495"/>
      <c r="E3" s="495"/>
      <c r="F3" s="496"/>
    </row>
    <row r="4" spans="2:7" ht="15" customHeight="1" x14ac:dyDescent="0.25">
      <c r="B4" s="494"/>
      <c r="C4" s="495"/>
      <c r="D4" s="495"/>
      <c r="E4" s="495"/>
      <c r="F4" s="496"/>
    </row>
    <row r="5" spans="2:7" ht="15" customHeight="1" thickBot="1" x14ac:dyDescent="0.3">
      <c r="B5" s="497"/>
      <c r="C5" s="498"/>
      <c r="D5" s="498"/>
      <c r="E5" s="498"/>
      <c r="F5" s="499"/>
    </row>
    <row r="6" spans="2:7" ht="28.5" customHeight="1" x14ac:dyDescent="0.25">
      <c r="B6" s="488" t="s">
        <v>32</v>
      </c>
      <c r="C6" s="489"/>
      <c r="D6" s="489"/>
      <c r="E6" s="489"/>
      <c r="F6" s="490"/>
    </row>
    <row r="7" spans="2:7" ht="42.75" customHeight="1" thickBot="1" x14ac:dyDescent="0.3">
      <c r="B7" s="9" t="s">
        <v>34</v>
      </c>
      <c r="C7" s="10" t="s">
        <v>28</v>
      </c>
      <c r="D7" s="10" t="s">
        <v>29</v>
      </c>
      <c r="E7" s="10" t="s">
        <v>56</v>
      </c>
      <c r="F7" s="11" t="s">
        <v>30</v>
      </c>
      <c r="G7" s="2"/>
    </row>
    <row r="8" spans="2:7" ht="42" customHeight="1" x14ac:dyDescent="0.25">
      <c r="B8" s="17" t="s">
        <v>35</v>
      </c>
      <c r="C8" s="21"/>
      <c r="D8" s="21"/>
      <c r="E8" s="21"/>
      <c r="F8" s="22"/>
    </row>
    <row r="9" spans="2:7" ht="42" customHeight="1" x14ac:dyDescent="0.25">
      <c r="B9" s="18" t="s">
        <v>36</v>
      </c>
      <c r="C9" s="45"/>
      <c r="D9" s="45"/>
      <c r="E9" s="45"/>
      <c r="F9" s="24"/>
    </row>
    <row r="10" spans="2:7" ht="42" customHeight="1" x14ac:dyDescent="0.25">
      <c r="B10" s="18" t="s">
        <v>37</v>
      </c>
      <c r="C10" s="45"/>
      <c r="D10" s="45"/>
      <c r="E10" s="45"/>
      <c r="F10" s="24"/>
    </row>
    <row r="11" spans="2:7" ht="42" customHeight="1" thickBot="1" x14ac:dyDescent="0.3">
      <c r="B11" s="19" t="s">
        <v>38</v>
      </c>
      <c r="C11" s="25"/>
      <c r="D11" s="25"/>
      <c r="E11" s="25"/>
      <c r="F11" s="26"/>
    </row>
  </sheetData>
  <mergeCells count="2">
    <mergeCell ref="B2:F5"/>
    <mergeCell ref="B6:F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R35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1" sqref="D11"/>
    </sheetView>
  </sheetViews>
  <sheetFormatPr defaultColWidth="9.140625" defaultRowHeight="15" x14ac:dyDescent="0.25"/>
  <cols>
    <col min="1" max="1" width="4.42578125" style="15" customWidth="1"/>
    <col min="2" max="3" width="23.85546875" style="15" customWidth="1"/>
    <col min="4" max="4" width="50.42578125" style="15" customWidth="1"/>
    <col min="5" max="6" width="31.5703125" style="15" customWidth="1"/>
    <col min="7" max="7" width="48.5703125" style="15" customWidth="1"/>
    <col min="8" max="8" width="15.5703125" style="15" customWidth="1"/>
    <col min="9" max="10" width="9.7109375" style="15" customWidth="1"/>
    <col min="11" max="16384" width="9.140625" style="15"/>
  </cols>
  <sheetData>
    <row r="1" spans="2:7" ht="15.75" thickBot="1" x14ac:dyDescent="0.3"/>
    <row r="2" spans="2:7" ht="27" customHeight="1" x14ac:dyDescent="0.25">
      <c r="B2" s="381" t="s">
        <v>168</v>
      </c>
      <c r="C2" s="393"/>
      <c r="D2" s="382"/>
      <c r="E2" s="382"/>
      <c r="F2" s="394"/>
      <c r="G2" s="383"/>
    </row>
    <row r="3" spans="2:7" ht="15" customHeight="1" x14ac:dyDescent="0.25">
      <c r="B3" s="384"/>
      <c r="C3" s="395"/>
      <c r="D3" s="385"/>
      <c r="E3" s="385"/>
      <c r="F3" s="396"/>
      <c r="G3" s="386"/>
    </row>
    <row r="4" spans="2:7" ht="15" customHeight="1" x14ac:dyDescent="0.25">
      <c r="B4" s="384"/>
      <c r="C4" s="395"/>
      <c r="D4" s="385"/>
      <c r="E4" s="385"/>
      <c r="F4" s="396"/>
      <c r="G4" s="386"/>
    </row>
    <row r="5" spans="2:7" ht="15" customHeight="1" thickBot="1" x14ac:dyDescent="0.3">
      <c r="B5" s="397"/>
      <c r="C5" s="398"/>
      <c r="D5" s="399"/>
      <c r="E5" s="399"/>
      <c r="F5" s="400"/>
      <c r="G5" s="401"/>
    </row>
    <row r="6" spans="2:7" ht="28.5" customHeight="1" thickBot="1" x14ac:dyDescent="0.3">
      <c r="B6" s="402" t="s">
        <v>365</v>
      </c>
      <c r="C6" s="403"/>
      <c r="D6" s="404"/>
      <c r="E6" s="404"/>
      <c r="F6" s="405"/>
      <c r="G6" s="406"/>
    </row>
    <row r="7" spans="2:7" ht="42.75" customHeight="1" thickBot="1" x14ac:dyDescent="0.3">
      <c r="B7" s="107" t="s">
        <v>34</v>
      </c>
      <c r="C7" s="120" t="s">
        <v>0</v>
      </c>
      <c r="D7" s="108" t="s">
        <v>20</v>
      </c>
      <c r="E7" s="108" t="s">
        <v>8</v>
      </c>
      <c r="F7" s="108" t="s">
        <v>208</v>
      </c>
      <c r="G7" s="109" t="s">
        <v>19</v>
      </c>
    </row>
    <row r="8" spans="2:7" ht="39.950000000000003" customHeight="1" x14ac:dyDescent="0.25">
      <c r="B8" s="180"/>
      <c r="C8" s="173"/>
      <c r="D8" s="203"/>
      <c r="E8" s="86"/>
      <c r="F8" s="129"/>
      <c r="G8" s="72"/>
    </row>
    <row r="9" spans="2:7" ht="39.950000000000003" customHeight="1" x14ac:dyDescent="0.25">
      <c r="B9" s="180"/>
      <c r="C9" s="66"/>
      <c r="D9" s="45"/>
      <c r="E9" s="119"/>
      <c r="F9" s="130"/>
      <c r="G9" s="24"/>
    </row>
    <row r="10" spans="2:7" ht="39.950000000000003" customHeight="1" x14ac:dyDescent="0.25">
      <c r="B10" s="180"/>
      <c r="C10" s="237"/>
      <c r="D10" s="45"/>
      <c r="E10" s="119"/>
      <c r="F10" s="130"/>
      <c r="G10" s="24"/>
    </row>
    <row r="11" spans="2:7" ht="39.950000000000003" customHeight="1" x14ac:dyDescent="0.25">
      <c r="B11" s="180"/>
      <c r="C11" s="66"/>
      <c r="D11" s="45"/>
      <c r="E11" s="119"/>
      <c r="F11" s="130"/>
      <c r="G11" s="24"/>
    </row>
    <row r="12" spans="2:7" ht="39.950000000000003" customHeight="1" x14ac:dyDescent="0.25">
      <c r="B12" s="180"/>
      <c r="C12" s="67"/>
      <c r="D12" s="45"/>
      <c r="E12" s="119"/>
      <c r="F12" s="130"/>
      <c r="G12" s="24"/>
    </row>
    <row r="13" spans="2:7" ht="39.950000000000003" customHeight="1" x14ac:dyDescent="0.25">
      <c r="B13" s="180"/>
      <c r="C13" s="67"/>
      <c r="D13" s="45"/>
      <c r="E13" s="119"/>
      <c r="F13" s="130"/>
      <c r="G13" s="24"/>
    </row>
    <row r="14" spans="2:7" ht="39.950000000000003" customHeight="1" x14ac:dyDescent="0.25">
      <c r="B14" s="180"/>
      <c r="C14" s="67"/>
      <c r="D14" s="45"/>
      <c r="E14" s="87"/>
      <c r="F14" s="130"/>
      <c r="G14" s="24"/>
    </row>
    <row r="15" spans="2:7" ht="39.950000000000003" customHeight="1" x14ac:dyDescent="0.25">
      <c r="B15" s="180"/>
      <c r="C15" s="67"/>
      <c r="D15" s="204"/>
      <c r="E15" s="87"/>
      <c r="F15" s="130"/>
      <c r="G15" s="24"/>
    </row>
    <row r="16" spans="2:7" ht="39.950000000000003" customHeight="1" x14ac:dyDescent="0.25">
      <c r="B16" s="180"/>
      <c r="C16" s="67"/>
      <c r="D16" s="204"/>
      <c r="E16" s="87"/>
      <c r="F16" s="130"/>
      <c r="G16" s="24"/>
    </row>
    <row r="17" spans="2:18" ht="39.950000000000003" customHeight="1" x14ac:dyDescent="0.25">
      <c r="B17" s="180"/>
      <c r="C17" s="67"/>
      <c r="D17" s="204"/>
      <c r="E17" s="87"/>
      <c r="F17" s="130"/>
      <c r="G17" s="24"/>
    </row>
    <row r="18" spans="2:18" ht="39.950000000000003" customHeight="1" thickBot="1" x14ac:dyDescent="0.3">
      <c r="B18" s="180"/>
      <c r="C18" s="67"/>
      <c r="D18" s="124"/>
      <c r="E18" s="87"/>
      <c r="F18" s="130"/>
      <c r="G18" s="24"/>
    </row>
    <row r="19" spans="2:18" ht="40.15" customHeight="1" thickBot="1" x14ac:dyDescent="0.3">
      <c r="B19" s="407"/>
      <c r="C19" s="408"/>
      <c r="D19" s="408"/>
      <c r="E19" s="51">
        <f>ROUND(SUM(E8:E18)/1000,2)</f>
        <v>0</v>
      </c>
      <c r="F19" s="51"/>
      <c r="G19" s="70"/>
      <c r="H19" s="205">
        <v>2</v>
      </c>
      <c r="I19" s="206" t="s">
        <v>211</v>
      </c>
      <c r="J19" s="207"/>
      <c r="K19" s="207"/>
      <c r="L19" s="207"/>
      <c r="M19" s="207"/>
      <c r="N19" s="207"/>
      <c r="O19" s="207"/>
      <c r="P19" s="207"/>
      <c r="Q19" s="207"/>
      <c r="R19" s="209"/>
    </row>
    <row r="20" spans="2:18" ht="40.15" customHeight="1" x14ac:dyDescent="0.25">
      <c r="B20" s="20" t="s">
        <v>170</v>
      </c>
      <c r="C20" s="214"/>
      <c r="D20" s="215"/>
      <c r="H20" s="205" t="e">
        <f>#REF!/H19</f>
        <v>#REF!</v>
      </c>
      <c r="I20" s="206" t="s">
        <v>212</v>
      </c>
      <c r="J20" s="207"/>
      <c r="K20" s="207"/>
      <c r="L20" s="207"/>
      <c r="M20" s="207"/>
      <c r="N20" s="207"/>
      <c r="O20" s="207"/>
      <c r="P20" s="207"/>
      <c r="Q20" s="207"/>
      <c r="R20" s="209"/>
    </row>
    <row r="21" spans="2:18" ht="40.15" customHeight="1" x14ac:dyDescent="0.25">
      <c r="C21" s="128"/>
      <c r="D21" s="128"/>
      <c r="E21" s="217"/>
      <c r="H21" s="205">
        <v>19</v>
      </c>
      <c r="I21" s="208" t="s">
        <v>215</v>
      </c>
      <c r="J21" s="207"/>
      <c r="K21" s="207"/>
      <c r="L21" s="207"/>
      <c r="M21" s="207"/>
      <c r="N21" s="207"/>
      <c r="O21" s="207"/>
      <c r="P21" s="207"/>
      <c r="Q21" s="207"/>
      <c r="R21" s="209"/>
    </row>
    <row r="22" spans="2:18" ht="40.15" customHeight="1" x14ac:dyDescent="0.25">
      <c r="H22" s="205">
        <f>H21/30</f>
        <v>0.6333333333333333</v>
      </c>
      <c r="I22" s="205" t="s">
        <v>213</v>
      </c>
      <c r="J22" s="207"/>
      <c r="K22" s="207"/>
      <c r="L22" s="207"/>
      <c r="M22" s="207"/>
      <c r="N22" s="207"/>
      <c r="O22" s="207"/>
      <c r="P22" s="207"/>
      <c r="Q22" s="207"/>
      <c r="R22" s="209"/>
    </row>
    <row r="23" spans="2:18" ht="40.15" customHeight="1" x14ac:dyDescent="0.25">
      <c r="H23" s="205" t="e">
        <f>H20*H22</f>
        <v>#REF!</v>
      </c>
      <c r="I23" s="208" t="s">
        <v>214</v>
      </c>
      <c r="J23" s="207"/>
      <c r="K23" s="207"/>
      <c r="L23" s="207"/>
      <c r="M23" s="207"/>
      <c r="N23" s="207"/>
      <c r="O23" s="207"/>
      <c r="P23" s="207"/>
      <c r="Q23" s="207"/>
      <c r="R23" s="209"/>
    </row>
    <row r="24" spans="2:18" ht="40.15" customHeight="1" x14ac:dyDescent="0.25">
      <c r="H24" s="205">
        <v>1</v>
      </c>
      <c r="I24" s="206" t="s">
        <v>216</v>
      </c>
      <c r="J24" s="207"/>
      <c r="K24" s="207"/>
      <c r="L24" s="207"/>
      <c r="M24" s="207"/>
      <c r="N24" s="207"/>
      <c r="O24" s="207"/>
      <c r="P24" s="207"/>
      <c r="Q24" s="207"/>
      <c r="R24" s="209"/>
    </row>
    <row r="25" spans="2:18" ht="40.15" customHeight="1" x14ac:dyDescent="0.25">
      <c r="H25" s="205" t="e">
        <f>H24*H23</f>
        <v>#REF!</v>
      </c>
      <c r="I25" s="206" t="s">
        <v>217</v>
      </c>
      <c r="J25" s="207"/>
      <c r="K25" s="207"/>
      <c r="L25" s="207"/>
      <c r="M25" s="207"/>
      <c r="N25" s="207"/>
      <c r="O25" s="207"/>
      <c r="P25" s="207"/>
      <c r="Q25" s="207"/>
      <c r="R25" s="209"/>
    </row>
    <row r="26" spans="2:18" ht="40.15" customHeight="1" x14ac:dyDescent="0.25">
      <c r="H26" s="207"/>
      <c r="I26" s="206" t="s">
        <v>218</v>
      </c>
      <c r="J26" s="207"/>
      <c r="K26" s="207"/>
      <c r="L26" s="207"/>
      <c r="M26" s="207"/>
      <c r="N26" s="207"/>
      <c r="O26" s="207"/>
      <c r="P26" s="207"/>
      <c r="Q26" s="207"/>
      <c r="R26" s="209"/>
    </row>
    <row r="27" spans="2:18" ht="40.15" customHeight="1" x14ac:dyDescent="0.25"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9"/>
    </row>
    <row r="28" spans="2:18" ht="40.15" customHeight="1" x14ac:dyDescent="0.25"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9"/>
    </row>
    <row r="29" spans="2:18" ht="40.15" customHeight="1" x14ac:dyDescent="0.25"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9"/>
    </row>
    <row r="30" spans="2:18" ht="40.15" customHeight="1" x14ac:dyDescent="0.25"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9"/>
    </row>
    <row r="31" spans="2:18" ht="40.15" customHeight="1" x14ac:dyDescent="0.25"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9"/>
    </row>
    <row r="32" spans="2:18" ht="40.15" customHeight="1" x14ac:dyDescent="0.25"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</row>
    <row r="33" spans="8:18" ht="40.15" customHeight="1" x14ac:dyDescent="0.25"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</row>
    <row r="34" spans="8:18" ht="40.15" customHeight="1" x14ac:dyDescent="0.25"/>
    <row r="35" spans="8:18" ht="40.15" customHeight="1" x14ac:dyDescent="0.25"/>
  </sheetData>
  <autoFilter ref="B7:G26" xr:uid="{AF93DF45-6851-4712-A5B4-DCC4CB77A937}"/>
  <mergeCells count="3">
    <mergeCell ref="B2:G5"/>
    <mergeCell ref="B6:G6"/>
    <mergeCell ref="B19:D1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7" fitToHeight="0" orientation="portrait" r:id="rId1"/>
  <headerFooter>
    <oddFooter>&amp;CVia Ambiental Engenharia e Serviços S/A&amp;RPágina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J1048400"/>
  <sheetViews>
    <sheetView zoomScale="80" zoomScaleNormal="80" workbookViewId="0">
      <pane xSplit="1" ySplit="7" topLeftCell="B95" activePane="bottomRight" state="frozen"/>
      <selection pane="topRight" activeCell="B1" sqref="B1"/>
      <selection pane="bottomLeft" activeCell="A8" sqref="A8"/>
      <selection pane="bottomRight" activeCell="J10" sqref="J10"/>
    </sheetView>
  </sheetViews>
  <sheetFormatPr defaultColWidth="9.140625" defaultRowHeight="15" x14ac:dyDescent="0.25"/>
  <cols>
    <col min="1" max="1" width="4.42578125" style="15" customWidth="1"/>
    <col min="2" max="3" width="22" style="15" customWidth="1"/>
    <col min="4" max="4" width="21.42578125" style="15" customWidth="1"/>
    <col min="5" max="5" width="25.140625" style="15" customWidth="1"/>
    <col min="6" max="6" width="44.85546875" style="68" customWidth="1"/>
    <col min="7" max="7" width="27.28515625" style="15" customWidth="1"/>
    <col min="8" max="8" width="29.140625" style="15" customWidth="1"/>
    <col min="9" max="9" width="5.85546875" style="15" customWidth="1"/>
    <col min="10" max="10" width="29.5703125" style="15" customWidth="1"/>
    <col min="11" max="11" width="24.7109375" style="15" customWidth="1"/>
    <col min="12" max="16384" width="9.140625" style="15"/>
  </cols>
  <sheetData>
    <row r="1" spans="2:10" ht="15.75" thickBot="1" x14ac:dyDescent="0.3"/>
    <row r="2" spans="2:10" ht="27" customHeight="1" x14ac:dyDescent="0.25">
      <c r="B2" s="381" t="s">
        <v>174</v>
      </c>
      <c r="C2" s="393"/>
      <c r="D2" s="382"/>
      <c r="E2" s="382"/>
      <c r="F2" s="382"/>
      <c r="G2" s="394"/>
      <c r="H2" s="383"/>
    </row>
    <row r="3" spans="2:10" ht="15" customHeight="1" x14ac:dyDescent="0.25">
      <c r="B3" s="384"/>
      <c r="C3" s="395"/>
      <c r="D3" s="385"/>
      <c r="E3" s="385"/>
      <c r="F3" s="385"/>
      <c r="G3" s="396"/>
      <c r="H3" s="386"/>
    </row>
    <row r="4" spans="2:10" ht="15" customHeight="1" x14ac:dyDescent="0.25">
      <c r="B4" s="384"/>
      <c r="C4" s="395"/>
      <c r="D4" s="385"/>
      <c r="E4" s="385"/>
      <c r="F4" s="385"/>
      <c r="G4" s="396"/>
      <c r="H4" s="386"/>
    </row>
    <row r="5" spans="2:10" ht="15" customHeight="1" thickBot="1" x14ac:dyDescent="0.3">
      <c r="B5" s="387"/>
      <c r="C5" s="409"/>
      <c r="D5" s="388"/>
      <c r="E5" s="388"/>
      <c r="F5" s="388"/>
      <c r="G5" s="410"/>
      <c r="H5" s="389"/>
    </row>
    <row r="6" spans="2:10" ht="28.5" customHeight="1" thickBot="1" x14ac:dyDescent="0.3">
      <c r="B6" s="411" t="s">
        <v>398</v>
      </c>
      <c r="C6" s="412"/>
      <c r="D6" s="412"/>
      <c r="E6" s="412"/>
      <c r="F6" s="412"/>
      <c r="G6" s="412"/>
      <c r="H6" s="413"/>
    </row>
    <row r="7" spans="2:10" ht="42.75" customHeight="1" thickBot="1" x14ac:dyDescent="0.3">
      <c r="B7" s="107" t="s">
        <v>34</v>
      </c>
      <c r="C7" s="108" t="s">
        <v>0</v>
      </c>
      <c r="D7" s="108" t="s">
        <v>31</v>
      </c>
      <c r="E7" s="108" t="s">
        <v>12</v>
      </c>
      <c r="F7" s="108" t="s">
        <v>13</v>
      </c>
      <c r="G7" s="108" t="s">
        <v>208</v>
      </c>
      <c r="H7" s="109" t="s">
        <v>19</v>
      </c>
      <c r="I7" s="68"/>
    </row>
    <row r="8" spans="2:10" ht="39.950000000000003" customHeight="1" x14ac:dyDescent="0.25">
      <c r="B8" s="251" t="s">
        <v>388</v>
      </c>
      <c r="C8" s="252">
        <v>44348</v>
      </c>
      <c r="D8" s="252" t="s">
        <v>399</v>
      </c>
      <c r="E8" s="253" t="s">
        <v>314</v>
      </c>
      <c r="F8" s="240" t="s">
        <v>400</v>
      </c>
      <c r="G8" s="254">
        <v>15</v>
      </c>
      <c r="H8" s="256"/>
      <c r="I8" s="68"/>
    </row>
    <row r="9" spans="2:10" ht="39.950000000000003" customHeight="1" x14ac:dyDescent="0.25">
      <c r="B9" s="251" t="s">
        <v>388</v>
      </c>
      <c r="C9" s="252">
        <v>44348</v>
      </c>
      <c r="D9" s="252" t="s">
        <v>399</v>
      </c>
      <c r="E9" s="253" t="s">
        <v>401</v>
      </c>
      <c r="F9" s="240" t="s">
        <v>402</v>
      </c>
      <c r="G9" s="254">
        <v>15</v>
      </c>
      <c r="H9" s="255"/>
      <c r="J9" s="217"/>
    </row>
    <row r="10" spans="2:10" ht="39.950000000000003" customHeight="1" x14ac:dyDescent="0.25">
      <c r="B10" s="251" t="s">
        <v>388</v>
      </c>
      <c r="C10" s="252">
        <v>44348</v>
      </c>
      <c r="D10" s="252" t="s">
        <v>399</v>
      </c>
      <c r="E10" s="253" t="s">
        <v>12</v>
      </c>
      <c r="F10" s="240" t="s">
        <v>403</v>
      </c>
      <c r="G10" s="254">
        <v>15</v>
      </c>
      <c r="H10" s="255"/>
    </row>
    <row r="11" spans="2:10" ht="39.950000000000003" customHeight="1" x14ac:dyDescent="0.25">
      <c r="B11" s="251" t="s">
        <v>388</v>
      </c>
      <c r="C11" s="252">
        <v>44348</v>
      </c>
      <c r="D11" s="252" t="s">
        <v>399</v>
      </c>
      <c r="E11" s="253" t="s">
        <v>314</v>
      </c>
      <c r="F11" s="240" t="s">
        <v>404</v>
      </c>
      <c r="G11" s="254">
        <v>15</v>
      </c>
      <c r="H11" s="255"/>
      <c r="J11" s="68"/>
    </row>
    <row r="12" spans="2:10" ht="39.950000000000003" customHeight="1" x14ac:dyDescent="0.25">
      <c r="B12" s="251" t="s">
        <v>388</v>
      </c>
      <c r="C12" s="252">
        <v>44349</v>
      </c>
      <c r="D12" s="252" t="s">
        <v>399</v>
      </c>
      <c r="E12" s="253" t="s">
        <v>314</v>
      </c>
      <c r="F12" s="240" t="s">
        <v>400</v>
      </c>
      <c r="G12" s="254">
        <v>15</v>
      </c>
      <c r="H12" s="255"/>
    </row>
    <row r="13" spans="2:10" ht="39.950000000000003" customHeight="1" x14ac:dyDescent="0.25">
      <c r="B13" s="251" t="s">
        <v>388</v>
      </c>
      <c r="C13" s="252">
        <v>44349</v>
      </c>
      <c r="D13" s="252" t="s">
        <v>399</v>
      </c>
      <c r="E13" s="253" t="s">
        <v>314</v>
      </c>
      <c r="F13" s="263" t="s">
        <v>404</v>
      </c>
      <c r="G13" s="254">
        <v>15</v>
      </c>
      <c r="H13" s="22"/>
    </row>
    <row r="14" spans="2:10" ht="39.950000000000003" customHeight="1" x14ac:dyDescent="0.25">
      <c r="B14" s="251" t="s">
        <v>388</v>
      </c>
      <c r="C14" s="252">
        <v>44349</v>
      </c>
      <c r="D14" s="252" t="s">
        <v>399</v>
      </c>
      <c r="E14" s="253" t="s">
        <v>401</v>
      </c>
      <c r="F14" s="239" t="s">
        <v>402</v>
      </c>
      <c r="G14" s="254">
        <v>15</v>
      </c>
      <c r="H14" s="22"/>
    </row>
    <row r="15" spans="2:10" ht="39.950000000000003" customHeight="1" x14ac:dyDescent="0.25">
      <c r="B15" s="251" t="s">
        <v>388</v>
      </c>
      <c r="C15" s="252">
        <v>44349</v>
      </c>
      <c r="D15" s="252" t="s">
        <v>399</v>
      </c>
      <c r="E15" s="253" t="s">
        <v>12</v>
      </c>
      <c r="F15" s="239" t="s">
        <v>403</v>
      </c>
      <c r="G15" s="254">
        <v>15</v>
      </c>
      <c r="H15" s="22"/>
    </row>
    <row r="16" spans="2:10" ht="39.950000000000003" customHeight="1" x14ac:dyDescent="0.25">
      <c r="B16" s="251" t="s">
        <v>388</v>
      </c>
      <c r="C16" s="252">
        <v>44349</v>
      </c>
      <c r="D16" s="252" t="s">
        <v>399</v>
      </c>
      <c r="E16" s="253" t="s">
        <v>12</v>
      </c>
      <c r="F16" s="239" t="s">
        <v>405</v>
      </c>
      <c r="G16" s="254">
        <v>15</v>
      </c>
      <c r="H16" s="22"/>
    </row>
    <row r="17" spans="2:8" ht="39.950000000000003" customHeight="1" x14ac:dyDescent="0.25">
      <c r="B17" s="251" t="s">
        <v>388</v>
      </c>
      <c r="C17" s="252">
        <v>44350</v>
      </c>
      <c r="D17" s="252" t="s">
        <v>399</v>
      </c>
      <c r="E17" s="253" t="s">
        <v>314</v>
      </c>
      <c r="F17" s="239" t="s">
        <v>400</v>
      </c>
      <c r="G17" s="254">
        <v>15</v>
      </c>
      <c r="H17" s="22"/>
    </row>
    <row r="18" spans="2:8" ht="39.950000000000003" customHeight="1" x14ac:dyDescent="0.25">
      <c r="B18" s="251" t="s">
        <v>388</v>
      </c>
      <c r="C18" s="252">
        <v>44350</v>
      </c>
      <c r="D18" s="252" t="s">
        <v>399</v>
      </c>
      <c r="E18" s="253" t="s">
        <v>12</v>
      </c>
      <c r="F18" s="239" t="s">
        <v>405</v>
      </c>
      <c r="G18" s="254">
        <v>15</v>
      </c>
      <c r="H18" s="22"/>
    </row>
    <row r="19" spans="2:8" ht="39.950000000000003" customHeight="1" x14ac:dyDescent="0.25">
      <c r="B19" s="251" t="s">
        <v>388</v>
      </c>
      <c r="C19" s="252">
        <v>44350</v>
      </c>
      <c r="D19" s="252" t="s">
        <v>399</v>
      </c>
      <c r="E19" s="253" t="s">
        <v>12</v>
      </c>
      <c r="F19" s="239" t="s">
        <v>403</v>
      </c>
      <c r="G19" s="254">
        <v>15</v>
      </c>
      <c r="H19" s="22"/>
    </row>
    <row r="20" spans="2:8" ht="39.950000000000003" customHeight="1" x14ac:dyDescent="0.25">
      <c r="B20" s="251" t="s">
        <v>388</v>
      </c>
      <c r="C20" s="252">
        <v>44350</v>
      </c>
      <c r="D20" s="252" t="s">
        <v>399</v>
      </c>
      <c r="E20" s="253" t="s">
        <v>314</v>
      </c>
      <c r="F20" s="239" t="s">
        <v>404</v>
      </c>
      <c r="G20" s="254">
        <v>15</v>
      </c>
      <c r="H20" s="22"/>
    </row>
    <row r="21" spans="2:8" ht="39.950000000000003" customHeight="1" x14ac:dyDescent="0.25">
      <c r="B21" s="251" t="s">
        <v>388</v>
      </c>
      <c r="C21" s="252">
        <v>44351</v>
      </c>
      <c r="D21" s="252" t="s">
        <v>399</v>
      </c>
      <c r="E21" s="253" t="s">
        <v>314</v>
      </c>
      <c r="F21" s="239" t="s">
        <v>400</v>
      </c>
      <c r="G21" s="254">
        <v>15</v>
      </c>
      <c r="H21" s="22"/>
    </row>
    <row r="22" spans="2:8" ht="39.950000000000003" customHeight="1" x14ac:dyDescent="0.25">
      <c r="B22" s="251" t="s">
        <v>388</v>
      </c>
      <c r="C22" s="252">
        <v>44351</v>
      </c>
      <c r="D22" s="252" t="s">
        <v>399</v>
      </c>
      <c r="E22" s="253" t="s">
        <v>314</v>
      </c>
      <c r="F22" s="239" t="s">
        <v>404</v>
      </c>
      <c r="G22" s="254">
        <v>15</v>
      </c>
      <c r="H22" s="22"/>
    </row>
    <row r="23" spans="2:8" ht="39.950000000000003" customHeight="1" x14ac:dyDescent="0.25">
      <c r="B23" s="251" t="s">
        <v>388</v>
      </c>
      <c r="C23" s="252">
        <v>44351</v>
      </c>
      <c r="D23" s="252" t="s">
        <v>399</v>
      </c>
      <c r="E23" s="253" t="s">
        <v>314</v>
      </c>
      <c r="F23" s="239" t="s">
        <v>406</v>
      </c>
      <c r="G23" s="254">
        <v>15</v>
      </c>
      <c r="H23" s="22"/>
    </row>
    <row r="24" spans="2:8" ht="39.950000000000003" customHeight="1" x14ac:dyDescent="0.25">
      <c r="B24" s="251" t="s">
        <v>388</v>
      </c>
      <c r="C24" s="252">
        <v>44352</v>
      </c>
      <c r="D24" s="252" t="s">
        <v>399</v>
      </c>
      <c r="E24" s="253" t="s">
        <v>314</v>
      </c>
      <c r="F24" s="239" t="s">
        <v>400</v>
      </c>
      <c r="G24" s="254">
        <v>15</v>
      </c>
      <c r="H24" s="22"/>
    </row>
    <row r="25" spans="2:8" ht="39.950000000000003" customHeight="1" x14ac:dyDescent="0.25">
      <c r="B25" s="251" t="s">
        <v>388</v>
      </c>
      <c r="C25" s="252">
        <v>44352</v>
      </c>
      <c r="D25" s="252" t="s">
        <v>399</v>
      </c>
      <c r="E25" s="253" t="s">
        <v>314</v>
      </c>
      <c r="F25" s="239" t="s">
        <v>404</v>
      </c>
      <c r="G25" s="254">
        <v>15</v>
      </c>
      <c r="H25" s="22"/>
    </row>
    <row r="26" spans="2:8" ht="39.950000000000003" customHeight="1" x14ac:dyDescent="0.25">
      <c r="B26" s="251" t="s">
        <v>388</v>
      </c>
      <c r="C26" s="252">
        <v>44352</v>
      </c>
      <c r="D26" s="252" t="s">
        <v>399</v>
      </c>
      <c r="E26" s="253" t="s">
        <v>314</v>
      </c>
      <c r="F26" s="239" t="s">
        <v>406</v>
      </c>
      <c r="G26" s="254">
        <v>15</v>
      </c>
      <c r="H26" s="22"/>
    </row>
    <row r="27" spans="2:8" ht="39.950000000000003" customHeight="1" x14ac:dyDescent="0.25">
      <c r="B27" s="251" t="s">
        <v>408</v>
      </c>
      <c r="C27" s="252">
        <v>44354</v>
      </c>
      <c r="D27" s="252" t="s">
        <v>407</v>
      </c>
      <c r="E27" s="253" t="s">
        <v>314</v>
      </c>
      <c r="F27" s="240" t="s">
        <v>400</v>
      </c>
      <c r="G27" s="254">
        <v>15</v>
      </c>
      <c r="H27" s="22"/>
    </row>
    <row r="28" spans="2:8" ht="39.950000000000003" customHeight="1" x14ac:dyDescent="0.25">
      <c r="B28" s="251" t="s">
        <v>408</v>
      </c>
      <c r="C28" s="252">
        <v>44354</v>
      </c>
      <c r="D28" s="252" t="s">
        <v>407</v>
      </c>
      <c r="E28" s="253" t="s">
        <v>314</v>
      </c>
      <c r="F28" s="239" t="s">
        <v>404</v>
      </c>
      <c r="G28" s="254">
        <v>15</v>
      </c>
      <c r="H28" s="22"/>
    </row>
    <row r="29" spans="2:8" ht="39.950000000000003" customHeight="1" x14ac:dyDescent="0.25">
      <c r="B29" s="251" t="s">
        <v>408</v>
      </c>
      <c r="C29" s="252">
        <v>44355</v>
      </c>
      <c r="D29" s="252" t="s">
        <v>407</v>
      </c>
      <c r="E29" s="253" t="s">
        <v>314</v>
      </c>
      <c r="F29" s="240" t="s">
        <v>400</v>
      </c>
      <c r="G29" s="254">
        <v>15</v>
      </c>
      <c r="H29" s="22"/>
    </row>
    <row r="30" spans="2:8" ht="39.950000000000003" customHeight="1" x14ac:dyDescent="0.25">
      <c r="B30" s="251" t="s">
        <v>408</v>
      </c>
      <c r="C30" s="252">
        <v>44355</v>
      </c>
      <c r="D30" s="252" t="s">
        <v>407</v>
      </c>
      <c r="E30" s="253" t="s">
        <v>314</v>
      </c>
      <c r="F30" s="240" t="s">
        <v>404</v>
      </c>
      <c r="G30" s="254">
        <v>15</v>
      </c>
      <c r="H30" s="22"/>
    </row>
    <row r="31" spans="2:8" ht="39.950000000000003" customHeight="1" x14ac:dyDescent="0.25">
      <c r="B31" s="251" t="s">
        <v>408</v>
      </c>
      <c r="C31" s="252">
        <v>44355</v>
      </c>
      <c r="D31" s="252" t="s">
        <v>407</v>
      </c>
      <c r="E31" s="253" t="s">
        <v>401</v>
      </c>
      <c r="F31" s="240" t="s">
        <v>409</v>
      </c>
      <c r="G31" s="254">
        <v>15</v>
      </c>
      <c r="H31" s="22"/>
    </row>
    <row r="32" spans="2:8" ht="39.950000000000003" customHeight="1" x14ac:dyDescent="0.25">
      <c r="B32" s="251" t="s">
        <v>408</v>
      </c>
      <c r="C32" s="252">
        <v>44356</v>
      </c>
      <c r="D32" s="252" t="s">
        <v>407</v>
      </c>
      <c r="E32" s="253" t="s">
        <v>314</v>
      </c>
      <c r="F32" s="240" t="s">
        <v>410</v>
      </c>
      <c r="G32" s="254">
        <v>15</v>
      </c>
      <c r="H32" s="22"/>
    </row>
    <row r="33" spans="2:8" ht="39.950000000000003" customHeight="1" x14ac:dyDescent="0.25">
      <c r="B33" s="251" t="s">
        <v>408</v>
      </c>
      <c r="C33" s="252">
        <v>44356</v>
      </c>
      <c r="D33" s="252" t="s">
        <v>407</v>
      </c>
      <c r="E33" s="253" t="s">
        <v>314</v>
      </c>
      <c r="F33" s="239" t="s">
        <v>404</v>
      </c>
      <c r="G33" s="254">
        <v>15</v>
      </c>
      <c r="H33" s="22"/>
    </row>
    <row r="34" spans="2:8" ht="39.950000000000003" customHeight="1" x14ac:dyDescent="0.25">
      <c r="B34" s="251" t="s">
        <v>408</v>
      </c>
      <c r="C34" s="252">
        <v>44356</v>
      </c>
      <c r="D34" s="252" t="s">
        <v>407</v>
      </c>
      <c r="E34" s="253" t="s">
        <v>314</v>
      </c>
      <c r="F34" s="240" t="s">
        <v>400</v>
      </c>
      <c r="G34" s="254">
        <v>15</v>
      </c>
      <c r="H34" s="22"/>
    </row>
    <row r="35" spans="2:8" ht="39.950000000000003" customHeight="1" x14ac:dyDescent="0.25">
      <c r="B35" s="251" t="s">
        <v>408</v>
      </c>
      <c r="C35" s="252">
        <v>44357</v>
      </c>
      <c r="D35" s="252" t="s">
        <v>407</v>
      </c>
      <c r="E35" s="253" t="s">
        <v>314</v>
      </c>
      <c r="F35" s="240" t="s">
        <v>410</v>
      </c>
      <c r="G35" s="254">
        <v>15</v>
      </c>
      <c r="H35" s="22"/>
    </row>
    <row r="36" spans="2:8" ht="39.950000000000003" customHeight="1" x14ac:dyDescent="0.25">
      <c r="B36" s="251" t="s">
        <v>408</v>
      </c>
      <c r="C36" s="252">
        <v>44357</v>
      </c>
      <c r="D36" s="252" t="s">
        <v>407</v>
      </c>
      <c r="E36" s="253" t="s">
        <v>314</v>
      </c>
      <c r="F36" s="240" t="s">
        <v>404</v>
      </c>
      <c r="G36" s="254">
        <v>15</v>
      </c>
      <c r="H36" s="22"/>
    </row>
    <row r="37" spans="2:8" ht="39.950000000000003" customHeight="1" x14ac:dyDescent="0.25">
      <c r="B37" s="251" t="s">
        <v>408</v>
      </c>
      <c r="C37" s="252">
        <v>44357</v>
      </c>
      <c r="D37" s="252" t="s">
        <v>407</v>
      </c>
      <c r="E37" s="253" t="s">
        <v>314</v>
      </c>
      <c r="F37" s="240" t="s">
        <v>400</v>
      </c>
      <c r="G37" s="254">
        <v>15</v>
      </c>
      <c r="H37" s="22"/>
    </row>
    <row r="38" spans="2:8" ht="39.950000000000003" customHeight="1" x14ac:dyDescent="0.25">
      <c r="B38" s="251" t="s">
        <v>408</v>
      </c>
      <c r="C38" s="252">
        <v>44357</v>
      </c>
      <c r="D38" s="252" t="s">
        <v>407</v>
      </c>
      <c r="E38" s="253" t="s">
        <v>314</v>
      </c>
      <c r="F38" s="240" t="s">
        <v>411</v>
      </c>
      <c r="G38" s="254">
        <v>15</v>
      </c>
      <c r="H38" s="22"/>
    </row>
    <row r="39" spans="2:8" ht="39.950000000000003" customHeight="1" x14ac:dyDescent="0.25">
      <c r="B39" s="251" t="s">
        <v>408</v>
      </c>
      <c r="C39" s="252">
        <v>44358</v>
      </c>
      <c r="D39" s="252" t="s">
        <v>407</v>
      </c>
      <c r="E39" s="253" t="s">
        <v>314</v>
      </c>
      <c r="F39" s="240" t="s">
        <v>412</v>
      </c>
      <c r="G39" s="254">
        <v>15</v>
      </c>
      <c r="H39" s="22"/>
    </row>
    <row r="40" spans="2:8" ht="39.950000000000003" customHeight="1" x14ac:dyDescent="0.25">
      <c r="B40" s="251" t="s">
        <v>408</v>
      </c>
      <c r="C40" s="252">
        <v>44358</v>
      </c>
      <c r="D40" s="252" t="s">
        <v>407</v>
      </c>
      <c r="E40" s="253" t="s">
        <v>314</v>
      </c>
      <c r="F40" s="240" t="s">
        <v>400</v>
      </c>
      <c r="G40" s="254">
        <v>15</v>
      </c>
      <c r="H40" s="22"/>
    </row>
    <row r="41" spans="2:8" ht="39.950000000000003" customHeight="1" x14ac:dyDescent="0.25">
      <c r="B41" s="251" t="s">
        <v>408</v>
      </c>
      <c r="C41" s="252">
        <v>44358</v>
      </c>
      <c r="D41" s="252" t="s">
        <v>407</v>
      </c>
      <c r="E41" s="253" t="s">
        <v>314</v>
      </c>
      <c r="F41" s="240" t="s">
        <v>411</v>
      </c>
      <c r="G41" s="254">
        <v>15</v>
      </c>
      <c r="H41" s="22"/>
    </row>
    <row r="42" spans="2:8" ht="39.950000000000003" customHeight="1" x14ac:dyDescent="0.25">
      <c r="B42" s="251" t="s">
        <v>408</v>
      </c>
      <c r="C42" s="252">
        <v>44359</v>
      </c>
      <c r="D42" s="252" t="s">
        <v>407</v>
      </c>
      <c r="E42" s="253" t="s">
        <v>314</v>
      </c>
      <c r="F42" s="240" t="s">
        <v>404</v>
      </c>
      <c r="G42" s="254">
        <v>15</v>
      </c>
      <c r="H42" s="22"/>
    </row>
    <row r="43" spans="2:8" ht="39.950000000000003" customHeight="1" x14ac:dyDescent="0.25">
      <c r="B43" s="251" t="s">
        <v>408</v>
      </c>
      <c r="C43" s="252">
        <v>44359</v>
      </c>
      <c r="D43" s="252" t="s">
        <v>407</v>
      </c>
      <c r="E43" s="253" t="s">
        <v>314</v>
      </c>
      <c r="F43" s="240" t="s">
        <v>400</v>
      </c>
      <c r="G43" s="254">
        <v>15</v>
      </c>
      <c r="H43" s="22"/>
    </row>
    <row r="44" spans="2:8" ht="39.950000000000003" customHeight="1" x14ac:dyDescent="0.25">
      <c r="B44" s="251" t="s">
        <v>413</v>
      </c>
      <c r="C44" s="252">
        <v>44361</v>
      </c>
      <c r="D44" s="252" t="s">
        <v>414</v>
      </c>
      <c r="E44" s="253" t="s">
        <v>314</v>
      </c>
      <c r="F44" s="239" t="s">
        <v>415</v>
      </c>
      <c r="G44" s="254">
        <v>15</v>
      </c>
      <c r="H44" s="22"/>
    </row>
    <row r="45" spans="2:8" ht="39.950000000000003" customHeight="1" x14ac:dyDescent="0.25">
      <c r="B45" s="251" t="s">
        <v>413</v>
      </c>
      <c r="C45" s="252">
        <v>44361</v>
      </c>
      <c r="D45" s="252" t="s">
        <v>414</v>
      </c>
      <c r="E45" s="253" t="s">
        <v>401</v>
      </c>
      <c r="F45" s="240" t="s">
        <v>402</v>
      </c>
      <c r="G45" s="254">
        <v>15</v>
      </c>
      <c r="H45" s="22"/>
    </row>
    <row r="46" spans="2:8" ht="39.950000000000003" customHeight="1" x14ac:dyDescent="0.25">
      <c r="B46" s="251" t="s">
        <v>413</v>
      </c>
      <c r="C46" s="252">
        <v>44362</v>
      </c>
      <c r="D46" s="252" t="s">
        <v>414</v>
      </c>
      <c r="E46" s="253" t="s">
        <v>314</v>
      </c>
      <c r="F46" s="240" t="s">
        <v>415</v>
      </c>
      <c r="G46" s="254">
        <v>15</v>
      </c>
      <c r="H46" s="22"/>
    </row>
    <row r="47" spans="2:8" ht="39.950000000000003" customHeight="1" x14ac:dyDescent="0.25">
      <c r="B47" s="251" t="s">
        <v>413</v>
      </c>
      <c r="C47" s="252">
        <v>44362</v>
      </c>
      <c r="D47" s="252" t="s">
        <v>414</v>
      </c>
      <c r="E47" s="253" t="s">
        <v>401</v>
      </c>
      <c r="F47" s="240" t="s">
        <v>402</v>
      </c>
      <c r="G47" s="254">
        <v>15</v>
      </c>
      <c r="H47" s="22"/>
    </row>
    <row r="48" spans="2:8" ht="39.950000000000003" customHeight="1" x14ac:dyDescent="0.25">
      <c r="B48" s="251" t="s">
        <v>413</v>
      </c>
      <c r="C48" s="252">
        <v>44362</v>
      </c>
      <c r="D48" s="252" t="s">
        <v>414</v>
      </c>
      <c r="E48" s="253" t="s">
        <v>314</v>
      </c>
      <c r="F48" s="240" t="s">
        <v>387</v>
      </c>
      <c r="G48" s="254">
        <v>15</v>
      </c>
      <c r="H48" s="22"/>
    </row>
    <row r="49" spans="2:8" ht="39.950000000000003" customHeight="1" x14ac:dyDescent="0.25">
      <c r="B49" s="251" t="s">
        <v>413</v>
      </c>
      <c r="C49" s="252">
        <v>44363</v>
      </c>
      <c r="D49" s="252" t="s">
        <v>414</v>
      </c>
      <c r="E49" s="253" t="s">
        <v>314</v>
      </c>
      <c r="F49" s="240" t="s">
        <v>387</v>
      </c>
      <c r="G49" s="254">
        <v>15</v>
      </c>
      <c r="H49" s="22"/>
    </row>
    <row r="50" spans="2:8" ht="39.950000000000003" customHeight="1" x14ac:dyDescent="0.25">
      <c r="B50" s="251" t="s">
        <v>413</v>
      </c>
      <c r="C50" s="252">
        <v>44363</v>
      </c>
      <c r="D50" s="252" t="s">
        <v>414</v>
      </c>
      <c r="E50" s="253" t="s">
        <v>314</v>
      </c>
      <c r="F50" s="240" t="s">
        <v>415</v>
      </c>
      <c r="G50" s="254">
        <v>15</v>
      </c>
      <c r="H50" s="22"/>
    </row>
    <row r="51" spans="2:8" ht="39.950000000000003" customHeight="1" x14ac:dyDescent="0.25">
      <c r="B51" s="251" t="s">
        <v>413</v>
      </c>
      <c r="C51" s="252">
        <v>44363</v>
      </c>
      <c r="D51" s="252" t="s">
        <v>414</v>
      </c>
      <c r="E51" s="253" t="s">
        <v>314</v>
      </c>
      <c r="F51" s="240" t="s">
        <v>416</v>
      </c>
      <c r="G51" s="254">
        <v>15</v>
      </c>
      <c r="H51" s="22"/>
    </row>
    <row r="52" spans="2:8" ht="39.950000000000003" customHeight="1" x14ac:dyDescent="0.25">
      <c r="B52" s="251" t="s">
        <v>413</v>
      </c>
      <c r="C52" s="252">
        <v>44363</v>
      </c>
      <c r="D52" s="252" t="s">
        <v>414</v>
      </c>
      <c r="E52" s="253" t="s">
        <v>401</v>
      </c>
      <c r="F52" s="240" t="s">
        <v>402</v>
      </c>
      <c r="G52" s="254">
        <v>15</v>
      </c>
      <c r="H52" s="22"/>
    </row>
    <row r="53" spans="2:8" ht="39.950000000000003" customHeight="1" x14ac:dyDescent="0.25">
      <c r="B53" s="251" t="s">
        <v>413</v>
      </c>
      <c r="C53" s="252">
        <v>44364</v>
      </c>
      <c r="D53" s="252" t="s">
        <v>414</v>
      </c>
      <c r="E53" s="253" t="s">
        <v>314</v>
      </c>
      <c r="F53" s="239" t="s">
        <v>415</v>
      </c>
      <c r="G53" s="254">
        <v>15</v>
      </c>
      <c r="H53" s="22"/>
    </row>
    <row r="54" spans="2:8" ht="39.950000000000003" customHeight="1" x14ac:dyDescent="0.25">
      <c r="B54" s="251" t="s">
        <v>413</v>
      </c>
      <c r="C54" s="252">
        <v>44364</v>
      </c>
      <c r="D54" s="252" t="s">
        <v>414</v>
      </c>
      <c r="E54" s="253" t="s">
        <v>314</v>
      </c>
      <c r="F54" s="240" t="s">
        <v>387</v>
      </c>
      <c r="G54" s="254">
        <v>15</v>
      </c>
      <c r="H54" s="22"/>
    </row>
    <row r="55" spans="2:8" ht="39.950000000000003" customHeight="1" x14ac:dyDescent="0.25">
      <c r="B55" s="251" t="s">
        <v>413</v>
      </c>
      <c r="C55" s="252">
        <v>44364</v>
      </c>
      <c r="D55" s="252" t="s">
        <v>414</v>
      </c>
      <c r="E55" s="253" t="s">
        <v>401</v>
      </c>
      <c r="F55" s="240" t="s">
        <v>402</v>
      </c>
      <c r="G55" s="254">
        <v>15</v>
      </c>
      <c r="H55" s="22"/>
    </row>
    <row r="56" spans="2:8" ht="39.950000000000003" customHeight="1" x14ac:dyDescent="0.25">
      <c r="B56" s="251" t="s">
        <v>413</v>
      </c>
      <c r="C56" s="252">
        <v>44365</v>
      </c>
      <c r="D56" s="252" t="s">
        <v>414</v>
      </c>
      <c r="E56" s="253" t="s">
        <v>314</v>
      </c>
      <c r="F56" s="239" t="s">
        <v>417</v>
      </c>
      <c r="G56" s="254">
        <v>15</v>
      </c>
      <c r="H56" s="22"/>
    </row>
    <row r="57" spans="2:8" ht="39.950000000000003" customHeight="1" x14ac:dyDescent="0.25">
      <c r="B57" s="251" t="s">
        <v>413</v>
      </c>
      <c r="C57" s="252">
        <v>44365</v>
      </c>
      <c r="D57" s="252" t="s">
        <v>414</v>
      </c>
      <c r="E57" s="253" t="s">
        <v>401</v>
      </c>
      <c r="F57" s="240" t="s">
        <v>402</v>
      </c>
      <c r="G57" s="254">
        <v>15</v>
      </c>
      <c r="H57" s="22"/>
    </row>
    <row r="58" spans="2:8" ht="39.950000000000003" customHeight="1" x14ac:dyDescent="0.25">
      <c r="B58" s="251" t="s">
        <v>413</v>
      </c>
      <c r="C58" s="252">
        <v>44365</v>
      </c>
      <c r="D58" s="252" t="s">
        <v>414</v>
      </c>
      <c r="E58" s="253" t="s">
        <v>314</v>
      </c>
      <c r="F58" s="240" t="s">
        <v>418</v>
      </c>
      <c r="G58" s="254">
        <v>15</v>
      </c>
      <c r="H58" s="22"/>
    </row>
    <row r="59" spans="2:8" ht="39.950000000000003" customHeight="1" x14ac:dyDescent="0.25">
      <c r="B59" s="251" t="s">
        <v>413</v>
      </c>
      <c r="C59" s="252">
        <v>44365</v>
      </c>
      <c r="D59" s="252" t="s">
        <v>414</v>
      </c>
      <c r="E59" s="253" t="s">
        <v>314</v>
      </c>
      <c r="F59" s="239" t="s">
        <v>151</v>
      </c>
      <c r="G59" s="254">
        <v>15</v>
      </c>
      <c r="H59" s="22"/>
    </row>
    <row r="60" spans="2:8" ht="39.950000000000003" customHeight="1" x14ac:dyDescent="0.25">
      <c r="B60" s="251" t="s">
        <v>413</v>
      </c>
      <c r="C60" s="252">
        <v>44365</v>
      </c>
      <c r="D60" s="252" t="s">
        <v>414</v>
      </c>
      <c r="E60" s="253" t="s">
        <v>314</v>
      </c>
      <c r="F60" s="240" t="s">
        <v>281</v>
      </c>
      <c r="G60" s="254">
        <v>15</v>
      </c>
      <c r="H60" s="22"/>
    </row>
    <row r="61" spans="2:8" ht="39.950000000000003" customHeight="1" x14ac:dyDescent="0.25">
      <c r="B61" s="251" t="s">
        <v>413</v>
      </c>
      <c r="C61" s="252">
        <v>44366</v>
      </c>
      <c r="D61" s="252" t="s">
        <v>414</v>
      </c>
      <c r="E61" s="253" t="s">
        <v>401</v>
      </c>
      <c r="F61" s="240" t="s">
        <v>402</v>
      </c>
      <c r="G61" s="254">
        <v>15</v>
      </c>
      <c r="H61" s="22"/>
    </row>
    <row r="62" spans="2:8" ht="39.950000000000003" customHeight="1" x14ac:dyDescent="0.25">
      <c r="B62" s="251" t="s">
        <v>413</v>
      </c>
      <c r="C62" s="252">
        <v>44366</v>
      </c>
      <c r="D62" s="252" t="s">
        <v>414</v>
      </c>
      <c r="E62" s="253" t="s">
        <v>314</v>
      </c>
      <c r="F62" s="240" t="s">
        <v>151</v>
      </c>
      <c r="G62" s="254">
        <v>15</v>
      </c>
      <c r="H62" s="22"/>
    </row>
    <row r="63" spans="2:8" ht="39.950000000000003" customHeight="1" x14ac:dyDescent="0.25">
      <c r="B63" s="251" t="s">
        <v>413</v>
      </c>
      <c r="C63" s="252">
        <v>44366</v>
      </c>
      <c r="D63" s="252" t="s">
        <v>414</v>
      </c>
      <c r="E63" s="253" t="s">
        <v>314</v>
      </c>
      <c r="F63" s="239" t="s">
        <v>415</v>
      </c>
      <c r="G63" s="254">
        <v>15</v>
      </c>
      <c r="H63" s="22"/>
    </row>
    <row r="64" spans="2:8" ht="39.950000000000003" customHeight="1" x14ac:dyDescent="0.25">
      <c r="B64" s="251" t="s">
        <v>413</v>
      </c>
      <c r="C64" s="252">
        <v>44366</v>
      </c>
      <c r="D64" s="252" t="s">
        <v>414</v>
      </c>
      <c r="E64" s="253" t="s">
        <v>314</v>
      </c>
      <c r="F64" s="240" t="s">
        <v>387</v>
      </c>
      <c r="G64" s="254">
        <v>15</v>
      </c>
      <c r="H64" s="22"/>
    </row>
    <row r="65" spans="2:8" ht="39.950000000000003" customHeight="1" x14ac:dyDescent="0.25">
      <c r="B65" s="251" t="s">
        <v>419</v>
      </c>
      <c r="C65" s="252">
        <v>44368</v>
      </c>
      <c r="D65" s="252" t="s">
        <v>420</v>
      </c>
      <c r="E65" s="253" t="s">
        <v>314</v>
      </c>
      <c r="F65" s="240" t="s">
        <v>421</v>
      </c>
      <c r="G65" s="254">
        <v>15</v>
      </c>
      <c r="H65" s="22"/>
    </row>
    <row r="66" spans="2:8" ht="39.950000000000003" customHeight="1" x14ac:dyDescent="0.25">
      <c r="B66" s="251" t="s">
        <v>419</v>
      </c>
      <c r="C66" s="252">
        <v>44368</v>
      </c>
      <c r="D66" s="252" t="s">
        <v>420</v>
      </c>
      <c r="E66" s="253" t="s">
        <v>314</v>
      </c>
      <c r="F66" s="240" t="s">
        <v>422</v>
      </c>
      <c r="G66" s="254">
        <v>15</v>
      </c>
      <c r="H66" s="22"/>
    </row>
    <row r="67" spans="2:8" ht="39.950000000000003" customHeight="1" x14ac:dyDescent="0.25">
      <c r="B67" s="251" t="s">
        <v>419</v>
      </c>
      <c r="C67" s="252">
        <v>44368</v>
      </c>
      <c r="D67" s="252" t="s">
        <v>420</v>
      </c>
      <c r="E67" s="253" t="s">
        <v>401</v>
      </c>
      <c r="F67" s="240" t="s">
        <v>402</v>
      </c>
      <c r="G67" s="254">
        <v>15</v>
      </c>
      <c r="H67" s="22"/>
    </row>
    <row r="68" spans="2:8" ht="39.950000000000003" customHeight="1" x14ac:dyDescent="0.25">
      <c r="B68" s="251" t="s">
        <v>419</v>
      </c>
      <c r="C68" s="252">
        <v>44368</v>
      </c>
      <c r="D68" s="252" t="s">
        <v>420</v>
      </c>
      <c r="E68" s="253" t="s">
        <v>314</v>
      </c>
      <c r="F68" s="240" t="s">
        <v>151</v>
      </c>
      <c r="G68" s="254">
        <v>15</v>
      </c>
      <c r="H68" s="22"/>
    </row>
    <row r="69" spans="2:8" ht="39.950000000000003" customHeight="1" x14ac:dyDescent="0.25">
      <c r="B69" s="251" t="s">
        <v>419</v>
      </c>
      <c r="C69" s="252">
        <v>44368</v>
      </c>
      <c r="D69" s="252" t="s">
        <v>420</v>
      </c>
      <c r="E69" s="253" t="s">
        <v>314</v>
      </c>
      <c r="F69" s="240" t="s">
        <v>423</v>
      </c>
      <c r="G69" s="254">
        <v>15</v>
      </c>
      <c r="H69" s="22"/>
    </row>
    <row r="70" spans="2:8" ht="39.950000000000003" customHeight="1" x14ac:dyDescent="0.25">
      <c r="B70" s="251" t="s">
        <v>419</v>
      </c>
      <c r="C70" s="252">
        <v>44368</v>
      </c>
      <c r="D70" s="252" t="s">
        <v>420</v>
      </c>
      <c r="E70" s="253" t="s">
        <v>314</v>
      </c>
      <c r="F70" s="240" t="s">
        <v>424</v>
      </c>
      <c r="G70" s="254">
        <v>15</v>
      </c>
      <c r="H70" s="22"/>
    </row>
    <row r="71" spans="2:8" ht="39.950000000000003" customHeight="1" x14ac:dyDescent="0.25">
      <c r="B71" s="251" t="s">
        <v>419</v>
      </c>
      <c r="C71" s="252">
        <v>44368</v>
      </c>
      <c r="D71" s="252" t="s">
        <v>420</v>
      </c>
      <c r="E71" s="253" t="s">
        <v>314</v>
      </c>
      <c r="F71" s="239" t="s">
        <v>425</v>
      </c>
      <c r="G71" s="254">
        <v>15</v>
      </c>
      <c r="H71" s="22"/>
    </row>
    <row r="72" spans="2:8" ht="39.950000000000003" customHeight="1" x14ac:dyDescent="0.25">
      <c r="B72" s="251" t="s">
        <v>419</v>
      </c>
      <c r="C72" s="252">
        <v>44368</v>
      </c>
      <c r="D72" s="252" t="s">
        <v>420</v>
      </c>
      <c r="E72" s="253" t="s">
        <v>314</v>
      </c>
      <c r="F72" s="240" t="s">
        <v>403</v>
      </c>
      <c r="G72" s="254">
        <v>15</v>
      </c>
      <c r="H72" s="22"/>
    </row>
    <row r="73" spans="2:8" ht="39.950000000000003" customHeight="1" x14ac:dyDescent="0.25">
      <c r="B73" s="251" t="s">
        <v>419</v>
      </c>
      <c r="C73" s="252">
        <v>44369</v>
      </c>
      <c r="D73" s="252" t="s">
        <v>420</v>
      </c>
      <c r="E73" s="253" t="s">
        <v>314</v>
      </c>
      <c r="F73" s="240" t="s">
        <v>425</v>
      </c>
      <c r="G73" s="254">
        <v>15</v>
      </c>
      <c r="H73" s="255"/>
    </row>
    <row r="74" spans="2:8" ht="39.950000000000003" customHeight="1" x14ac:dyDescent="0.25">
      <c r="B74" s="251" t="s">
        <v>419</v>
      </c>
      <c r="C74" s="252">
        <v>44369</v>
      </c>
      <c r="D74" s="252" t="s">
        <v>420</v>
      </c>
      <c r="E74" s="253" t="s">
        <v>401</v>
      </c>
      <c r="F74" s="240" t="s">
        <v>405</v>
      </c>
      <c r="G74" s="254">
        <v>15</v>
      </c>
      <c r="H74" s="22"/>
    </row>
    <row r="75" spans="2:8" ht="39.950000000000003" customHeight="1" x14ac:dyDescent="0.25">
      <c r="B75" s="251" t="s">
        <v>419</v>
      </c>
      <c r="C75" s="252">
        <v>44369</v>
      </c>
      <c r="D75" s="252" t="s">
        <v>420</v>
      </c>
      <c r="E75" s="253" t="s">
        <v>314</v>
      </c>
      <c r="F75" s="240" t="s">
        <v>403</v>
      </c>
      <c r="G75" s="254">
        <v>15</v>
      </c>
      <c r="H75" s="22"/>
    </row>
    <row r="76" spans="2:8" ht="39.950000000000003" customHeight="1" x14ac:dyDescent="0.25">
      <c r="B76" s="251" t="s">
        <v>419</v>
      </c>
      <c r="C76" s="252">
        <v>44369</v>
      </c>
      <c r="D76" s="252" t="s">
        <v>420</v>
      </c>
      <c r="E76" s="253" t="s">
        <v>12</v>
      </c>
      <c r="F76" s="240" t="s">
        <v>426</v>
      </c>
      <c r="G76" s="254">
        <v>15</v>
      </c>
      <c r="H76" s="22"/>
    </row>
    <row r="77" spans="2:8" ht="39.950000000000003" customHeight="1" x14ac:dyDescent="0.25">
      <c r="B77" s="251" t="s">
        <v>419</v>
      </c>
      <c r="C77" s="252">
        <v>44370</v>
      </c>
      <c r="D77" s="252" t="s">
        <v>420</v>
      </c>
      <c r="E77" s="253" t="s">
        <v>314</v>
      </c>
      <c r="F77" s="240" t="s">
        <v>427</v>
      </c>
      <c r="G77" s="254">
        <v>15</v>
      </c>
      <c r="H77" s="22"/>
    </row>
    <row r="78" spans="2:8" ht="39.950000000000003" customHeight="1" x14ac:dyDescent="0.25">
      <c r="B78" s="251" t="s">
        <v>419</v>
      </c>
      <c r="C78" s="252">
        <v>44370</v>
      </c>
      <c r="D78" s="252" t="s">
        <v>420</v>
      </c>
      <c r="E78" s="253" t="s">
        <v>401</v>
      </c>
      <c r="F78" s="240" t="s">
        <v>428</v>
      </c>
      <c r="G78" s="254">
        <v>15</v>
      </c>
      <c r="H78" s="22"/>
    </row>
    <row r="79" spans="2:8" ht="39.950000000000003" customHeight="1" x14ac:dyDescent="0.25">
      <c r="B79" s="251" t="s">
        <v>419</v>
      </c>
      <c r="C79" s="252">
        <v>44370</v>
      </c>
      <c r="D79" s="252" t="s">
        <v>420</v>
      </c>
      <c r="E79" s="253" t="s">
        <v>314</v>
      </c>
      <c r="F79" s="240" t="s">
        <v>403</v>
      </c>
      <c r="G79" s="254">
        <v>15</v>
      </c>
      <c r="H79" s="22"/>
    </row>
    <row r="80" spans="2:8" ht="39.950000000000003" customHeight="1" x14ac:dyDescent="0.25">
      <c r="B80" s="251" t="s">
        <v>419</v>
      </c>
      <c r="C80" s="252">
        <v>44370</v>
      </c>
      <c r="D80" s="252" t="s">
        <v>420</v>
      </c>
      <c r="E80" s="253" t="s">
        <v>314</v>
      </c>
      <c r="F80" s="240" t="s">
        <v>429</v>
      </c>
      <c r="G80" s="254">
        <v>15</v>
      </c>
      <c r="H80" s="22"/>
    </row>
    <row r="81" spans="2:8" ht="39.950000000000003" customHeight="1" x14ac:dyDescent="0.25">
      <c r="B81" s="251" t="s">
        <v>419</v>
      </c>
      <c r="C81" s="252">
        <v>44370</v>
      </c>
      <c r="D81" s="252" t="s">
        <v>420</v>
      </c>
      <c r="E81" s="253" t="s">
        <v>401</v>
      </c>
      <c r="F81" s="240" t="s">
        <v>405</v>
      </c>
      <c r="G81" s="254">
        <v>15</v>
      </c>
      <c r="H81" s="22"/>
    </row>
    <row r="82" spans="2:8" ht="39.950000000000003" customHeight="1" x14ac:dyDescent="0.25">
      <c r="B82" s="251" t="s">
        <v>419</v>
      </c>
      <c r="C82" s="252">
        <v>44372</v>
      </c>
      <c r="D82" s="252" t="s">
        <v>420</v>
      </c>
      <c r="E82" s="253" t="s">
        <v>314</v>
      </c>
      <c r="F82" s="240" t="s">
        <v>427</v>
      </c>
      <c r="G82" s="254">
        <v>15</v>
      </c>
      <c r="H82" s="22"/>
    </row>
    <row r="83" spans="2:8" ht="39.950000000000003" customHeight="1" x14ac:dyDescent="0.25">
      <c r="B83" s="251" t="s">
        <v>419</v>
      </c>
      <c r="C83" s="252">
        <v>44372</v>
      </c>
      <c r="D83" s="252" t="s">
        <v>420</v>
      </c>
      <c r="E83" s="253" t="s">
        <v>433</v>
      </c>
      <c r="F83" s="240" t="s">
        <v>427</v>
      </c>
      <c r="G83" s="254">
        <v>15</v>
      </c>
      <c r="H83" s="22"/>
    </row>
    <row r="84" spans="2:8" ht="39.950000000000003" customHeight="1" x14ac:dyDescent="0.25">
      <c r="B84" s="251" t="s">
        <v>419</v>
      </c>
      <c r="C84" s="252">
        <v>44372</v>
      </c>
      <c r="D84" s="252" t="s">
        <v>420</v>
      </c>
      <c r="E84" s="253" t="s">
        <v>314</v>
      </c>
      <c r="F84" s="239" t="s">
        <v>430</v>
      </c>
      <c r="G84" s="254">
        <v>15</v>
      </c>
      <c r="H84" s="22"/>
    </row>
    <row r="85" spans="2:8" ht="39.950000000000003" customHeight="1" x14ac:dyDescent="0.25">
      <c r="B85" s="251" t="s">
        <v>419</v>
      </c>
      <c r="C85" s="252">
        <v>44372</v>
      </c>
      <c r="D85" s="252" t="s">
        <v>420</v>
      </c>
      <c r="E85" s="253" t="s">
        <v>314</v>
      </c>
      <c r="F85" s="239" t="s">
        <v>431</v>
      </c>
      <c r="G85" s="254">
        <v>15</v>
      </c>
      <c r="H85" s="22"/>
    </row>
    <row r="86" spans="2:8" ht="39.950000000000003" customHeight="1" x14ac:dyDescent="0.25">
      <c r="B86" s="251" t="s">
        <v>419</v>
      </c>
      <c r="C86" s="252">
        <v>44372</v>
      </c>
      <c r="D86" s="252" t="s">
        <v>420</v>
      </c>
      <c r="E86" s="253" t="s">
        <v>433</v>
      </c>
      <c r="F86" s="240" t="s">
        <v>431</v>
      </c>
      <c r="G86" s="254">
        <v>15</v>
      </c>
      <c r="H86" s="22"/>
    </row>
    <row r="87" spans="2:8" ht="39.950000000000003" customHeight="1" x14ac:dyDescent="0.25">
      <c r="B87" s="251" t="s">
        <v>419</v>
      </c>
      <c r="C87" s="252">
        <v>44373</v>
      </c>
      <c r="D87" s="252" t="s">
        <v>420</v>
      </c>
      <c r="E87" s="253" t="s">
        <v>314</v>
      </c>
      <c r="F87" s="239" t="s">
        <v>415</v>
      </c>
      <c r="G87" s="254">
        <v>15</v>
      </c>
      <c r="H87" s="22"/>
    </row>
    <row r="88" spans="2:8" ht="39.950000000000003" customHeight="1" x14ac:dyDescent="0.25">
      <c r="B88" s="251" t="s">
        <v>419</v>
      </c>
      <c r="C88" s="252">
        <v>44373</v>
      </c>
      <c r="D88" s="252" t="s">
        <v>420</v>
      </c>
      <c r="E88" s="253" t="s">
        <v>314</v>
      </c>
      <c r="F88" s="239" t="s">
        <v>432</v>
      </c>
      <c r="G88" s="254">
        <v>15</v>
      </c>
      <c r="H88" s="22"/>
    </row>
    <row r="89" spans="2:8" ht="39.950000000000003" customHeight="1" x14ac:dyDescent="0.25">
      <c r="B89" s="251" t="s">
        <v>435</v>
      </c>
      <c r="C89" s="252">
        <v>44375</v>
      </c>
      <c r="D89" s="252" t="s">
        <v>434</v>
      </c>
      <c r="E89" s="253" t="s">
        <v>314</v>
      </c>
      <c r="F89" s="239" t="s">
        <v>432</v>
      </c>
      <c r="G89" s="254">
        <v>15</v>
      </c>
      <c r="H89" s="22"/>
    </row>
    <row r="90" spans="2:8" ht="39.950000000000003" customHeight="1" x14ac:dyDescent="0.25">
      <c r="B90" s="251" t="s">
        <v>435</v>
      </c>
      <c r="C90" s="252">
        <v>44375</v>
      </c>
      <c r="D90" s="252" t="s">
        <v>434</v>
      </c>
      <c r="E90" s="253" t="s">
        <v>314</v>
      </c>
      <c r="F90" s="240" t="s">
        <v>415</v>
      </c>
      <c r="G90" s="254">
        <v>15</v>
      </c>
      <c r="H90" s="22"/>
    </row>
    <row r="91" spans="2:8" ht="39.950000000000003" customHeight="1" x14ac:dyDescent="0.25">
      <c r="B91" s="251" t="s">
        <v>435</v>
      </c>
      <c r="C91" s="252">
        <v>44375</v>
      </c>
      <c r="D91" s="252" t="s">
        <v>434</v>
      </c>
      <c r="E91" s="253" t="s">
        <v>401</v>
      </c>
      <c r="F91" s="240" t="s">
        <v>428</v>
      </c>
      <c r="G91" s="254">
        <v>15</v>
      </c>
      <c r="H91" s="22"/>
    </row>
    <row r="92" spans="2:8" ht="39.950000000000003" customHeight="1" x14ac:dyDescent="0.25">
      <c r="B92" s="251" t="s">
        <v>435</v>
      </c>
      <c r="C92" s="252">
        <v>44375</v>
      </c>
      <c r="D92" s="252" t="s">
        <v>434</v>
      </c>
      <c r="E92" s="253" t="s">
        <v>314</v>
      </c>
      <c r="F92" s="240" t="s">
        <v>436</v>
      </c>
      <c r="G92" s="254">
        <v>15</v>
      </c>
      <c r="H92" s="22"/>
    </row>
    <row r="93" spans="2:8" ht="39.950000000000003" customHeight="1" x14ac:dyDescent="0.25">
      <c r="B93" s="251" t="s">
        <v>435</v>
      </c>
      <c r="C93" s="252">
        <v>44376</v>
      </c>
      <c r="D93" s="252" t="s">
        <v>434</v>
      </c>
      <c r="E93" s="253" t="s">
        <v>314</v>
      </c>
      <c r="F93" s="240" t="s">
        <v>432</v>
      </c>
      <c r="G93" s="254">
        <v>15</v>
      </c>
      <c r="H93" s="22"/>
    </row>
    <row r="94" spans="2:8" ht="39.950000000000003" customHeight="1" x14ac:dyDescent="0.25">
      <c r="B94" s="251" t="s">
        <v>435</v>
      </c>
      <c r="C94" s="252">
        <v>44376</v>
      </c>
      <c r="D94" s="252" t="s">
        <v>434</v>
      </c>
      <c r="E94" s="253" t="s">
        <v>314</v>
      </c>
      <c r="F94" s="239" t="s">
        <v>437</v>
      </c>
      <c r="G94" s="254">
        <v>15</v>
      </c>
      <c r="H94" s="22"/>
    </row>
    <row r="95" spans="2:8" ht="39.950000000000003" customHeight="1" x14ac:dyDescent="0.25">
      <c r="B95" s="251" t="s">
        <v>435</v>
      </c>
      <c r="C95" s="252">
        <v>44377</v>
      </c>
      <c r="D95" s="252" t="s">
        <v>434</v>
      </c>
      <c r="E95" s="253" t="s">
        <v>314</v>
      </c>
      <c r="F95" s="240" t="s">
        <v>432</v>
      </c>
      <c r="G95" s="254">
        <v>15</v>
      </c>
      <c r="H95" s="22"/>
    </row>
    <row r="96" spans="2:8" ht="39.950000000000003" customHeight="1" x14ac:dyDescent="0.25">
      <c r="B96" s="251" t="s">
        <v>435</v>
      </c>
      <c r="C96" s="252">
        <v>44377</v>
      </c>
      <c r="D96" s="252" t="s">
        <v>434</v>
      </c>
      <c r="E96" s="253" t="s">
        <v>314</v>
      </c>
      <c r="F96" s="240" t="s">
        <v>437</v>
      </c>
      <c r="G96" s="254">
        <v>15</v>
      </c>
      <c r="H96" s="22"/>
    </row>
    <row r="97" spans="2:8" ht="39.950000000000003" customHeight="1" x14ac:dyDescent="0.25">
      <c r="B97" s="251" t="s">
        <v>435</v>
      </c>
      <c r="C97" s="252">
        <v>44377</v>
      </c>
      <c r="D97" s="252" t="s">
        <v>434</v>
      </c>
      <c r="E97" s="253" t="s">
        <v>314</v>
      </c>
      <c r="F97" s="239" t="s">
        <v>415</v>
      </c>
      <c r="G97" s="254">
        <v>15</v>
      </c>
      <c r="H97" s="22"/>
    </row>
    <row r="98" spans="2:8" ht="39.950000000000003" customHeight="1" x14ac:dyDescent="0.25">
      <c r="B98" s="251" t="s">
        <v>435</v>
      </c>
      <c r="C98" s="252">
        <v>44377</v>
      </c>
      <c r="D98" s="252" t="s">
        <v>434</v>
      </c>
      <c r="E98" s="253" t="s">
        <v>401</v>
      </c>
      <c r="F98" s="240" t="s">
        <v>339</v>
      </c>
      <c r="G98" s="254">
        <v>15</v>
      </c>
      <c r="H98" s="22"/>
    </row>
    <row r="99" spans="2:8" x14ac:dyDescent="0.25">
      <c r="B99" s="74" t="s">
        <v>172</v>
      </c>
    </row>
    <row r="312" spans="2:2" x14ac:dyDescent="0.25">
      <c r="B312" s="74"/>
    </row>
    <row r="1048400" spans="4:4" x14ac:dyDescent="0.25">
      <c r="D1048400" s="250"/>
    </row>
  </sheetData>
  <autoFilter ref="B7:H98" xr:uid="{00000000-0009-0000-0000-000004000000}"/>
  <mergeCells count="2">
    <mergeCell ref="B2:H5"/>
    <mergeCell ref="B6:H6"/>
  </mergeCells>
  <phoneticPr fontId="42" type="noConversion"/>
  <printOptions horizontalCentered="1"/>
  <pageMargins left="0.23622047244094491" right="0.23622047244094491" top="0.74803149606299213" bottom="0.35433070866141736" header="0.31496062992125984" footer="0.31496062992125984"/>
  <pageSetup paperSize="9" scale="52" fitToHeight="0" orientation="portrait" r:id="rId1"/>
  <headerFooter>
    <oddFooter>&amp;CVia Ambiental Engenharia e Serviços S/A&amp;RPágina &amp;P de &amp;N</oddFooter>
  </headerFooter>
  <rowBreaks count="1" manualBreakCount="1">
    <brk id="97" min="1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G32"/>
  <sheetViews>
    <sheetView zoomScale="80" zoomScaleNormal="80" workbookViewId="0">
      <pane xSplit="1" ySplit="5" topLeftCell="B24" activePane="bottomRight" state="frozen"/>
      <selection pane="topRight" activeCell="B1" sqref="B1"/>
      <selection pane="bottomLeft" activeCell="A6" sqref="A6"/>
      <selection pane="bottomRight" activeCell="D6" sqref="D6:D30"/>
    </sheetView>
  </sheetViews>
  <sheetFormatPr defaultColWidth="9.140625" defaultRowHeight="34.5" customHeight="1" x14ac:dyDescent="0.25"/>
  <cols>
    <col min="1" max="1" width="4.42578125" style="16" customWidth="1"/>
    <col min="2" max="2" width="10.7109375" style="15" customWidth="1"/>
    <col min="3" max="3" width="24" style="16" customWidth="1"/>
    <col min="4" max="4" width="47.140625" style="16" customWidth="1"/>
    <col min="5" max="5" width="42.85546875" style="16" customWidth="1"/>
    <col min="6" max="16384" width="9.140625" style="16"/>
  </cols>
  <sheetData>
    <row r="1" spans="2:6" ht="18.75" customHeight="1" thickBot="1" x14ac:dyDescent="0.3"/>
    <row r="2" spans="2:6" ht="25.5" customHeight="1" x14ac:dyDescent="0.25">
      <c r="B2" s="414" t="s">
        <v>16</v>
      </c>
      <c r="C2" s="415"/>
      <c r="D2" s="415"/>
      <c r="E2" s="416"/>
    </row>
    <row r="3" spans="2:6" ht="25.5" customHeight="1" thickBot="1" x14ac:dyDescent="0.3">
      <c r="B3" s="417"/>
      <c r="C3" s="418"/>
      <c r="D3" s="418"/>
      <c r="E3" s="419"/>
    </row>
    <row r="4" spans="2:6" ht="34.5" customHeight="1" thickBot="1" x14ac:dyDescent="0.3">
      <c r="B4" s="420" t="s">
        <v>398</v>
      </c>
      <c r="C4" s="421"/>
      <c r="D4" s="421"/>
      <c r="E4" s="422"/>
    </row>
    <row r="5" spans="2:6" ht="34.5" customHeight="1" thickBot="1" x14ac:dyDescent="0.3">
      <c r="B5" s="194" t="s">
        <v>7</v>
      </c>
      <c r="C5" s="195" t="s">
        <v>17</v>
      </c>
      <c r="D5" s="195" t="s">
        <v>13</v>
      </c>
      <c r="E5" s="109" t="s">
        <v>18</v>
      </c>
      <c r="F5" s="2"/>
    </row>
    <row r="6" spans="2:6" ht="34.5" customHeight="1" x14ac:dyDescent="0.25">
      <c r="B6" s="287">
        <v>1</v>
      </c>
      <c r="C6" s="257" t="s">
        <v>175</v>
      </c>
      <c r="D6" s="248" t="s">
        <v>329</v>
      </c>
      <c r="E6" s="288" t="s">
        <v>330</v>
      </c>
    </row>
    <row r="7" spans="2:6" ht="34.5" customHeight="1" x14ac:dyDescent="0.25">
      <c r="B7" s="289">
        <v>2</v>
      </c>
      <c r="C7" s="244" t="s">
        <v>176</v>
      </c>
      <c r="D7" s="245" t="s">
        <v>331</v>
      </c>
      <c r="E7" s="290" t="s">
        <v>330</v>
      </c>
    </row>
    <row r="8" spans="2:6" ht="34.5" customHeight="1" x14ac:dyDescent="0.25">
      <c r="B8" s="289">
        <v>3</v>
      </c>
      <c r="C8" s="244" t="s">
        <v>177</v>
      </c>
      <c r="D8" s="245" t="s">
        <v>332</v>
      </c>
      <c r="E8" s="290" t="s">
        <v>330</v>
      </c>
    </row>
    <row r="9" spans="2:6" ht="34.5" customHeight="1" x14ac:dyDescent="0.25">
      <c r="B9" s="289">
        <v>4</v>
      </c>
      <c r="C9" s="244" t="s">
        <v>178</v>
      </c>
      <c r="D9" s="245" t="s">
        <v>332</v>
      </c>
      <c r="E9" s="290" t="s">
        <v>330</v>
      </c>
    </row>
    <row r="10" spans="2:6" ht="34.5" customHeight="1" x14ac:dyDescent="0.25">
      <c r="B10" s="289">
        <v>5</v>
      </c>
      <c r="C10" s="244" t="s">
        <v>179</v>
      </c>
      <c r="D10" s="245" t="s">
        <v>333</v>
      </c>
      <c r="E10" s="290" t="s">
        <v>330</v>
      </c>
    </row>
    <row r="11" spans="2:6" ht="34.5" customHeight="1" x14ac:dyDescent="0.25">
      <c r="B11" s="289">
        <v>6</v>
      </c>
      <c r="C11" s="244" t="s">
        <v>180</v>
      </c>
      <c r="D11" s="245" t="s">
        <v>334</v>
      </c>
      <c r="E11" s="290" t="s">
        <v>330</v>
      </c>
    </row>
    <row r="12" spans="2:6" ht="34.5" customHeight="1" x14ac:dyDescent="0.25">
      <c r="B12" s="289">
        <v>7</v>
      </c>
      <c r="C12" s="244" t="s">
        <v>374</v>
      </c>
      <c r="D12" s="245" t="s">
        <v>387</v>
      </c>
      <c r="E12" s="290" t="s">
        <v>330</v>
      </c>
    </row>
    <row r="13" spans="2:6" ht="34.5" customHeight="1" x14ac:dyDescent="0.25">
      <c r="B13" s="289">
        <v>8</v>
      </c>
      <c r="C13" s="244" t="s">
        <v>440</v>
      </c>
      <c r="D13" s="245" t="s">
        <v>438</v>
      </c>
      <c r="E13" s="290" t="s">
        <v>330</v>
      </c>
    </row>
    <row r="14" spans="2:6" ht="34.5" customHeight="1" x14ac:dyDescent="0.25">
      <c r="B14" s="289">
        <v>9</v>
      </c>
      <c r="C14" s="244" t="s">
        <v>441</v>
      </c>
      <c r="D14" s="245" t="s">
        <v>439</v>
      </c>
      <c r="E14" s="290" t="s">
        <v>330</v>
      </c>
    </row>
    <row r="15" spans="2:6" ht="34.5" customHeight="1" x14ac:dyDescent="0.25">
      <c r="B15" s="289">
        <v>10</v>
      </c>
      <c r="C15" s="244" t="s">
        <v>442</v>
      </c>
      <c r="D15" s="245" t="s">
        <v>245</v>
      </c>
      <c r="E15" s="290" t="s">
        <v>330</v>
      </c>
    </row>
    <row r="16" spans="2:6" ht="34.5" customHeight="1" x14ac:dyDescent="0.25">
      <c r="B16" s="289">
        <v>11</v>
      </c>
      <c r="C16" s="244" t="s">
        <v>181</v>
      </c>
      <c r="D16" s="281" t="s">
        <v>347</v>
      </c>
      <c r="E16" s="288" t="s">
        <v>330</v>
      </c>
    </row>
    <row r="17" spans="2:7" ht="34.5" customHeight="1" x14ac:dyDescent="0.25">
      <c r="B17" s="289">
        <v>12</v>
      </c>
      <c r="C17" s="244" t="s">
        <v>182</v>
      </c>
      <c r="D17" s="245" t="s">
        <v>336</v>
      </c>
      <c r="E17" s="290" t="s">
        <v>330</v>
      </c>
    </row>
    <row r="18" spans="2:7" ht="34.5" customHeight="1" x14ac:dyDescent="0.25">
      <c r="B18" s="289">
        <v>13</v>
      </c>
      <c r="C18" s="244" t="s">
        <v>183</v>
      </c>
      <c r="D18" s="245" t="s">
        <v>335</v>
      </c>
      <c r="E18" s="290" t="s">
        <v>330</v>
      </c>
    </row>
    <row r="19" spans="2:7" ht="34.5" customHeight="1" x14ac:dyDescent="0.25">
      <c r="B19" s="289">
        <v>14</v>
      </c>
      <c r="C19" s="244" t="s">
        <v>184</v>
      </c>
      <c r="D19" s="245" t="s">
        <v>337</v>
      </c>
      <c r="E19" s="290" t="s">
        <v>330</v>
      </c>
      <c r="F19" s="286"/>
      <c r="G19" s="286"/>
    </row>
    <row r="20" spans="2:7" ht="34.5" customHeight="1" x14ac:dyDescent="0.25">
      <c r="B20" s="289">
        <v>15</v>
      </c>
      <c r="C20" s="244" t="s">
        <v>315</v>
      </c>
      <c r="D20" s="245" t="s">
        <v>327</v>
      </c>
      <c r="E20" s="290" t="s">
        <v>330</v>
      </c>
    </row>
    <row r="21" spans="2:7" ht="34.5" customHeight="1" x14ac:dyDescent="0.25">
      <c r="B21" s="289">
        <v>16</v>
      </c>
      <c r="C21" s="244" t="s">
        <v>316</v>
      </c>
      <c r="D21" s="245" t="s">
        <v>369</v>
      </c>
      <c r="E21" s="290" t="s">
        <v>330</v>
      </c>
    </row>
    <row r="22" spans="2:7" ht="34.5" customHeight="1" x14ac:dyDescent="0.25">
      <c r="B22" s="289">
        <v>17</v>
      </c>
      <c r="C22" s="244" t="s">
        <v>317</v>
      </c>
      <c r="D22" s="245" t="s">
        <v>375</v>
      </c>
      <c r="E22" s="290" t="s">
        <v>330</v>
      </c>
    </row>
    <row r="23" spans="2:7" ht="34.5" customHeight="1" x14ac:dyDescent="0.25">
      <c r="B23" s="289">
        <v>18</v>
      </c>
      <c r="C23" s="244" t="s">
        <v>318</v>
      </c>
      <c r="D23" s="245" t="s">
        <v>338</v>
      </c>
      <c r="E23" s="290" t="s">
        <v>330</v>
      </c>
    </row>
    <row r="24" spans="2:7" ht="34.5" customHeight="1" x14ac:dyDescent="0.25">
      <c r="B24" s="289">
        <v>19</v>
      </c>
      <c r="C24" s="244" t="s">
        <v>319</v>
      </c>
      <c r="D24" s="245" t="s">
        <v>339</v>
      </c>
      <c r="E24" s="290" t="s">
        <v>330</v>
      </c>
    </row>
    <row r="25" spans="2:7" ht="34.5" customHeight="1" x14ac:dyDescent="0.25">
      <c r="B25" s="289">
        <v>20</v>
      </c>
      <c r="C25" s="244" t="s">
        <v>320</v>
      </c>
      <c r="D25" s="245" t="s">
        <v>327</v>
      </c>
      <c r="E25" s="290" t="s">
        <v>330</v>
      </c>
    </row>
    <row r="26" spans="2:7" ht="34.5" customHeight="1" x14ac:dyDescent="0.25">
      <c r="B26" s="289">
        <v>21</v>
      </c>
      <c r="C26" s="244" t="s">
        <v>321</v>
      </c>
      <c r="D26" s="245" t="s">
        <v>210</v>
      </c>
      <c r="E26" s="290" t="s">
        <v>330</v>
      </c>
    </row>
    <row r="27" spans="2:7" ht="34.5" customHeight="1" x14ac:dyDescent="0.25">
      <c r="B27" s="46">
        <v>22</v>
      </c>
      <c r="C27" s="244" t="s">
        <v>322</v>
      </c>
      <c r="D27" s="245" t="s">
        <v>332</v>
      </c>
      <c r="E27" s="192" t="s">
        <v>330</v>
      </c>
    </row>
    <row r="28" spans="2:7" ht="34.5" customHeight="1" x14ac:dyDescent="0.25">
      <c r="B28" s="46">
        <v>23</v>
      </c>
      <c r="C28" s="244" t="s">
        <v>323</v>
      </c>
      <c r="D28" s="245" t="s">
        <v>328</v>
      </c>
      <c r="E28" s="192" t="s">
        <v>330</v>
      </c>
    </row>
    <row r="29" spans="2:7" ht="34.5" customHeight="1" x14ac:dyDescent="0.25">
      <c r="B29" s="46">
        <v>24</v>
      </c>
      <c r="C29" s="244" t="s">
        <v>370</v>
      </c>
      <c r="D29" s="247" t="s">
        <v>368</v>
      </c>
      <c r="E29" s="192" t="s">
        <v>330</v>
      </c>
    </row>
    <row r="30" spans="2:7" ht="34.5" customHeight="1" thickBot="1" x14ac:dyDescent="0.3">
      <c r="B30" s="47">
        <v>25</v>
      </c>
      <c r="C30" s="249" t="s">
        <v>371</v>
      </c>
      <c r="D30" s="246" t="s">
        <v>392</v>
      </c>
      <c r="E30" s="193" t="s">
        <v>330</v>
      </c>
    </row>
    <row r="31" spans="2:7" ht="20.25" customHeight="1" x14ac:dyDescent="0.25">
      <c r="B31" s="20" t="s">
        <v>33</v>
      </c>
    </row>
    <row r="32" spans="2:7" ht="20.25" customHeight="1" x14ac:dyDescent="0.25">
      <c r="B32" s="16" t="s">
        <v>185</v>
      </c>
    </row>
  </sheetData>
  <autoFilter ref="B5:E32" xr:uid="{00000000-0009-0000-0000-000005000000}"/>
  <mergeCells count="2">
    <mergeCell ref="B2:E3"/>
    <mergeCell ref="B4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K345"/>
  <sheetViews>
    <sheetView zoomScale="60" zoomScaleNormal="60" workbookViewId="0">
      <pane xSplit="1" ySplit="4" topLeftCell="B331" activePane="bottomRight" state="frozen"/>
      <selection pane="topRight" activeCell="B1" sqref="B1"/>
      <selection pane="bottomLeft" activeCell="A5" sqref="A5"/>
      <selection pane="bottomRight" activeCell="G5" sqref="G5:I341"/>
    </sheetView>
  </sheetViews>
  <sheetFormatPr defaultColWidth="9.140625" defaultRowHeight="44.25" customHeight="1" x14ac:dyDescent="0.25"/>
  <cols>
    <col min="1" max="1" width="4.42578125" style="43" customWidth="1"/>
    <col min="2" max="10" width="31.5703125" style="43" customWidth="1"/>
    <col min="11" max="11" width="12.28515625" style="171" bestFit="1" customWidth="1"/>
    <col min="12" max="16384" width="9.140625" style="43"/>
  </cols>
  <sheetData>
    <row r="1" spans="2:11" ht="33.75" customHeight="1" thickBot="1" x14ac:dyDescent="0.3"/>
    <row r="2" spans="2:11" ht="69" customHeight="1" thickBot="1" x14ac:dyDescent="0.3">
      <c r="B2" s="423" t="s">
        <v>159</v>
      </c>
      <c r="C2" s="424"/>
      <c r="D2" s="424"/>
      <c r="E2" s="424"/>
      <c r="F2" s="424"/>
      <c r="G2" s="424"/>
      <c r="H2" s="424"/>
      <c r="I2" s="424"/>
      <c r="J2" s="425"/>
    </row>
    <row r="3" spans="2:11" ht="44.25" customHeight="1" thickBot="1" x14ac:dyDescent="0.3">
      <c r="B3" s="411" t="s">
        <v>398</v>
      </c>
      <c r="C3" s="412"/>
      <c r="D3" s="412"/>
      <c r="E3" s="412"/>
      <c r="F3" s="412"/>
      <c r="G3" s="412"/>
      <c r="H3" s="412"/>
      <c r="I3" s="412"/>
      <c r="J3" s="413"/>
    </row>
    <row r="4" spans="2:11" ht="44.25" customHeight="1" thickBot="1" x14ac:dyDescent="0.3">
      <c r="B4" s="49" t="s">
        <v>3</v>
      </c>
      <c r="C4" s="50" t="s">
        <v>0</v>
      </c>
      <c r="D4" s="50" t="s">
        <v>62</v>
      </c>
      <c r="E4" s="50" t="s">
        <v>63</v>
      </c>
      <c r="F4" s="50" t="s">
        <v>2</v>
      </c>
      <c r="G4" s="50" t="s">
        <v>4</v>
      </c>
      <c r="H4" s="50" t="s">
        <v>59</v>
      </c>
      <c r="I4" s="50" t="s">
        <v>60</v>
      </c>
      <c r="J4" s="76" t="s">
        <v>1</v>
      </c>
      <c r="K4" s="172"/>
    </row>
    <row r="5" spans="2:11" ht="24.95" customHeight="1" x14ac:dyDescent="0.25">
      <c r="B5" s="259" t="s">
        <v>443</v>
      </c>
      <c r="C5" s="196">
        <v>44348</v>
      </c>
      <c r="D5" s="260">
        <v>4.2361111111111106E-2</v>
      </c>
      <c r="E5" s="260">
        <v>5.4166666666666669E-2</v>
      </c>
      <c r="F5" s="260" t="s">
        <v>444</v>
      </c>
      <c r="G5" s="260" t="s">
        <v>445</v>
      </c>
      <c r="H5" s="197">
        <v>19330</v>
      </c>
      <c r="I5" s="197">
        <v>10850</v>
      </c>
      <c r="J5" s="99">
        <f t="shared" ref="J5:J120" si="0">H5-I5</f>
        <v>8480</v>
      </c>
      <c r="K5" s="172"/>
    </row>
    <row r="6" spans="2:11" ht="24.95" customHeight="1" x14ac:dyDescent="0.25">
      <c r="B6" s="259" t="s">
        <v>446</v>
      </c>
      <c r="C6" s="196">
        <v>44348</v>
      </c>
      <c r="D6" s="260">
        <v>5.347222222222222E-2</v>
      </c>
      <c r="E6" s="260">
        <v>6.25E-2</v>
      </c>
      <c r="F6" s="260" t="s">
        <v>447</v>
      </c>
      <c r="G6" s="260" t="s">
        <v>448</v>
      </c>
      <c r="H6" s="197">
        <v>15960</v>
      </c>
      <c r="I6" s="197">
        <v>11240</v>
      </c>
      <c r="J6" s="99">
        <f t="shared" si="0"/>
        <v>4720</v>
      </c>
      <c r="K6" s="172"/>
    </row>
    <row r="7" spans="2:11" ht="24.95" customHeight="1" x14ac:dyDescent="0.25">
      <c r="B7" s="259" t="s">
        <v>449</v>
      </c>
      <c r="C7" s="196">
        <v>44348</v>
      </c>
      <c r="D7" s="260">
        <v>5.7638888888888885E-2</v>
      </c>
      <c r="E7" s="260">
        <v>6.8749999999999992E-2</v>
      </c>
      <c r="F7" s="260" t="s">
        <v>450</v>
      </c>
      <c r="G7" s="260" t="s">
        <v>451</v>
      </c>
      <c r="H7" s="197">
        <v>18780</v>
      </c>
      <c r="I7" s="197">
        <v>10880</v>
      </c>
      <c r="J7" s="99">
        <f t="shared" si="0"/>
        <v>7900</v>
      </c>
      <c r="K7" s="172"/>
    </row>
    <row r="8" spans="2:11" ht="24.95" customHeight="1" x14ac:dyDescent="0.25">
      <c r="B8" s="259" t="s">
        <v>452</v>
      </c>
      <c r="C8" s="196">
        <v>44348</v>
      </c>
      <c r="D8" s="260">
        <v>0.89374999999999993</v>
      </c>
      <c r="E8" s="260">
        <v>0.32569444444444445</v>
      </c>
      <c r="F8" s="260" t="s">
        <v>453</v>
      </c>
      <c r="G8" s="260" t="s">
        <v>451</v>
      </c>
      <c r="H8" s="197">
        <v>19720</v>
      </c>
      <c r="I8" s="197">
        <v>10960</v>
      </c>
      <c r="J8" s="99">
        <f t="shared" si="0"/>
        <v>8760</v>
      </c>
      <c r="K8" s="172"/>
    </row>
    <row r="9" spans="2:11" ht="24.95" customHeight="1" x14ac:dyDescent="0.25">
      <c r="B9" s="259" t="s">
        <v>454</v>
      </c>
      <c r="C9" s="196">
        <v>44348</v>
      </c>
      <c r="D9" s="260">
        <v>0.40763888888888888</v>
      </c>
      <c r="E9" s="260">
        <v>0.41319444444444442</v>
      </c>
      <c r="F9" s="260" t="s">
        <v>455</v>
      </c>
      <c r="G9" s="260" t="s">
        <v>456</v>
      </c>
      <c r="H9" s="197">
        <v>9030</v>
      </c>
      <c r="I9" s="197">
        <v>7420</v>
      </c>
      <c r="J9" s="99">
        <f t="shared" si="0"/>
        <v>1610</v>
      </c>
      <c r="K9" s="172"/>
    </row>
    <row r="10" spans="2:11" ht="24.95" customHeight="1" x14ac:dyDescent="0.25">
      <c r="B10" s="259" t="s">
        <v>457</v>
      </c>
      <c r="C10" s="196">
        <v>44348</v>
      </c>
      <c r="D10" s="260">
        <v>0.46597222222222223</v>
      </c>
      <c r="E10" s="260">
        <v>0.48194444444444445</v>
      </c>
      <c r="F10" s="260" t="s">
        <v>447</v>
      </c>
      <c r="G10" s="260" t="s">
        <v>458</v>
      </c>
      <c r="H10" s="197">
        <v>20780</v>
      </c>
      <c r="I10" s="197">
        <v>10680</v>
      </c>
      <c r="J10" s="99">
        <f t="shared" si="0"/>
        <v>10100</v>
      </c>
      <c r="K10" s="172"/>
    </row>
    <row r="11" spans="2:11" ht="24.95" customHeight="1" x14ac:dyDescent="0.25">
      <c r="B11" s="259" t="s">
        <v>459</v>
      </c>
      <c r="C11" s="196">
        <v>44348</v>
      </c>
      <c r="D11" s="260">
        <v>0.47916666666666669</v>
      </c>
      <c r="E11" s="260">
        <v>0.48680555555555555</v>
      </c>
      <c r="F11" s="260" t="s">
        <v>444</v>
      </c>
      <c r="G11" s="260" t="s">
        <v>460</v>
      </c>
      <c r="H11" s="197">
        <v>19680</v>
      </c>
      <c r="I11" s="197">
        <v>10780</v>
      </c>
      <c r="J11" s="99">
        <f t="shared" si="0"/>
        <v>8900</v>
      </c>
      <c r="K11" s="172"/>
    </row>
    <row r="12" spans="2:11" ht="24.95" customHeight="1" x14ac:dyDescent="0.25">
      <c r="B12" s="259" t="s">
        <v>461</v>
      </c>
      <c r="C12" s="196">
        <v>44348</v>
      </c>
      <c r="D12" s="260">
        <v>0.52708333333333335</v>
      </c>
      <c r="E12" s="260">
        <v>0.53263888888888888</v>
      </c>
      <c r="F12" s="260" t="s">
        <v>455</v>
      </c>
      <c r="G12" s="260" t="s">
        <v>456</v>
      </c>
      <c r="H12" s="197">
        <v>9300</v>
      </c>
      <c r="I12" s="197">
        <v>7390</v>
      </c>
      <c r="J12" s="99">
        <f t="shared" si="0"/>
        <v>1910</v>
      </c>
      <c r="K12" s="172"/>
    </row>
    <row r="13" spans="2:11" ht="24.95" customHeight="1" x14ac:dyDescent="0.25">
      <c r="B13" s="259" t="s">
        <v>462</v>
      </c>
      <c r="C13" s="196">
        <v>44348</v>
      </c>
      <c r="D13" s="260">
        <v>0.53125</v>
      </c>
      <c r="E13" s="260">
        <v>0.5395833333333333</v>
      </c>
      <c r="F13" s="260" t="s">
        <v>453</v>
      </c>
      <c r="G13" s="260" t="s">
        <v>463</v>
      </c>
      <c r="H13" s="197">
        <v>19220</v>
      </c>
      <c r="I13" s="197">
        <v>10670</v>
      </c>
      <c r="J13" s="99">
        <f t="shared" si="0"/>
        <v>8550</v>
      </c>
      <c r="K13" s="172"/>
    </row>
    <row r="14" spans="2:11" ht="24.95" customHeight="1" x14ac:dyDescent="0.25">
      <c r="B14" s="259" t="s">
        <v>464</v>
      </c>
      <c r="C14" s="196">
        <v>44348</v>
      </c>
      <c r="D14" s="260">
        <v>0.57013888888888886</v>
      </c>
      <c r="E14" s="260">
        <v>0.5854166666666667</v>
      </c>
      <c r="F14" s="260" t="s">
        <v>450</v>
      </c>
      <c r="G14" s="260" t="s">
        <v>465</v>
      </c>
      <c r="H14" s="197">
        <v>19670</v>
      </c>
      <c r="I14" s="197">
        <v>10560</v>
      </c>
      <c r="J14" s="99">
        <f t="shared" si="0"/>
        <v>9110</v>
      </c>
      <c r="K14" s="172"/>
    </row>
    <row r="15" spans="2:11" ht="24.95" customHeight="1" x14ac:dyDescent="0.25">
      <c r="B15" s="259" t="s">
        <v>466</v>
      </c>
      <c r="C15" s="196">
        <v>44348</v>
      </c>
      <c r="D15" s="260">
        <v>0.63124999999999998</v>
      </c>
      <c r="E15" s="260">
        <v>0.63958333333333328</v>
      </c>
      <c r="F15" s="260" t="s">
        <v>453</v>
      </c>
      <c r="G15" s="260" t="s">
        <v>463</v>
      </c>
      <c r="H15" s="197">
        <v>14580</v>
      </c>
      <c r="I15" s="197">
        <v>10690</v>
      </c>
      <c r="J15" s="99">
        <f t="shared" si="0"/>
        <v>3890</v>
      </c>
      <c r="K15" s="172"/>
    </row>
    <row r="16" spans="2:11" ht="24.95" customHeight="1" x14ac:dyDescent="0.25">
      <c r="B16" s="259" t="s">
        <v>467</v>
      </c>
      <c r="C16" s="196">
        <v>44348</v>
      </c>
      <c r="D16" s="260">
        <v>0.63750000000000007</v>
      </c>
      <c r="E16" s="260">
        <v>0.64513888888888882</v>
      </c>
      <c r="F16" s="260" t="s">
        <v>447</v>
      </c>
      <c r="G16" s="260" t="s">
        <v>458</v>
      </c>
      <c r="H16" s="197">
        <v>15880</v>
      </c>
      <c r="I16" s="197">
        <v>10660</v>
      </c>
      <c r="J16" s="99">
        <f t="shared" si="0"/>
        <v>5220</v>
      </c>
      <c r="K16" s="172"/>
    </row>
    <row r="17" spans="2:11" ht="24.95" customHeight="1" x14ac:dyDescent="0.25">
      <c r="B17" s="259" t="s">
        <v>468</v>
      </c>
      <c r="C17" s="196">
        <v>44348</v>
      </c>
      <c r="D17" s="260">
        <v>0.71180555555555547</v>
      </c>
      <c r="E17" s="260">
        <v>0.72291666666666676</v>
      </c>
      <c r="F17" s="260" t="s">
        <v>444</v>
      </c>
      <c r="G17" s="260" t="s">
        <v>460</v>
      </c>
      <c r="H17" s="197">
        <v>17780</v>
      </c>
      <c r="I17" s="197">
        <v>10720</v>
      </c>
      <c r="J17" s="99">
        <f t="shared" si="0"/>
        <v>7060</v>
      </c>
      <c r="K17" s="172"/>
    </row>
    <row r="18" spans="2:11" ht="24.95" customHeight="1" x14ac:dyDescent="0.25">
      <c r="B18" s="259" t="s">
        <v>469</v>
      </c>
      <c r="C18" s="196">
        <v>44348</v>
      </c>
      <c r="D18" s="260">
        <v>0.88263888888888886</v>
      </c>
      <c r="E18" s="260">
        <v>0.89097222222222217</v>
      </c>
      <c r="F18" s="260" t="s">
        <v>450</v>
      </c>
      <c r="G18" s="260" t="s">
        <v>445</v>
      </c>
      <c r="H18" s="197">
        <v>20090</v>
      </c>
      <c r="I18" s="197">
        <v>10620</v>
      </c>
      <c r="J18" s="99">
        <f t="shared" si="0"/>
        <v>9470</v>
      </c>
      <c r="K18" s="172"/>
    </row>
    <row r="19" spans="2:11" ht="24.95" customHeight="1" x14ac:dyDescent="0.25">
      <c r="B19" s="259" t="s">
        <v>470</v>
      </c>
      <c r="C19" s="196">
        <v>44348</v>
      </c>
      <c r="D19" s="260">
        <v>0.8930555555555556</v>
      </c>
      <c r="E19" s="260">
        <v>0.90138888888888891</v>
      </c>
      <c r="F19" s="260" t="s">
        <v>444</v>
      </c>
      <c r="G19" s="260" t="s">
        <v>471</v>
      </c>
      <c r="H19" s="197">
        <v>19190</v>
      </c>
      <c r="I19" s="197">
        <v>10950</v>
      </c>
      <c r="J19" s="99">
        <f t="shared" si="0"/>
        <v>8240</v>
      </c>
      <c r="K19" s="172"/>
    </row>
    <row r="20" spans="2:11" ht="24.95" customHeight="1" x14ac:dyDescent="0.25">
      <c r="B20" s="259" t="s">
        <v>472</v>
      </c>
      <c r="C20" s="196">
        <v>44348</v>
      </c>
      <c r="D20" s="260">
        <v>0.9590277777777777</v>
      </c>
      <c r="E20" s="260">
        <v>0.96944444444444444</v>
      </c>
      <c r="F20" s="260" t="s">
        <v>447</v>
      </c>
      <c r="G20" s="260" t="s">
        <v>448</v>
      </c>
      <c r="H20" s="197">
        <v>20260</v>
      </c>
      <c r="I20" s="197">
        <v>10850</v>
      </c>
      <c r="J20" s="99">
        <f t="shared" si="0"/>
        <v>9410</v>
      </c>
      <c r="K20" s="172"/>
    </row>
    <row r="21" spans="2:11" ht="24.95" customHeight="1" x14ac:dyDescent="0.25">
      <c r="B21" s="292">
        <v>781</v>
      </c>
      <c r="C21" s="196">
        <v>44348</v>
      </c>
      <c r="D21" s="198">
        <v>0.96111111111111114</v>
      </c>
      <c r="E21" s="198">
        <v>0.96805555555555556</v>
      </c>
      <c r="F21" s="198" t="s">
        <v>450</v>
      </c>
      <c r="G21" s="199" t="s">
        <v>445</v>
      </c>
      <c r="H21" s="200">
        <v>13680</v>
      </c>
      <c r="I21" s="200">
        <v>10880</v>
      </c>
      <c r="J21" s="99">
        <f t="shared" si="0"/>
        <v>2800</v>
      </c>
      <c r="K21" s="172"/>
    </row>
    <row r="22" spans="2:11" ht="24.95" customHeight="1" x14ac:dyDescent="0.25">
      <c r="B22" s="292">
        <v>783</v>
      </c>
      <c r="C22" s="196">
        <v>44349</v>
      </c>
      <c r="D22" s="198">
        <v>5.9722222222222225E-2</v>
      </c>
      <c r="E22" s="198">
        <v>6.805555555555555E-2</v>
      </c>
      <c r="F22" s="198" t="s">
        <v>444</v>
      </c>
      <c r="G22" s="199" t="s">
        <v>471</v>
      </c>
      <c r="H22" s="200">
        <v>18290</v>
      </c>
      <c r="I22" s="200">
        <v>10720</v>
      </c>
      <c r="J22" s="99">
        <f t="shared" si="0"/>
        <v>7570</v>
      </c>
      <c r="K22" s="172"/>
    </row>
    <row r="23" spans="2:11" ht="24.95" customHeight="1" x14ac:dyDescent="0.25">
      <c r="B23" s="293">
        <v>786</v>
      </c>
      <c r="C23" s="196">
        <v>44349</v>
      </c>
      <c r="D23" s="198">
        <v>0.45763888888888887</v>
      </c>
      <c r="E23" s="198">
        <v>0.46458333333333335</v>
      </c>
      <c r="F23" s="199" t="s">
        <v>447</v>
      </c>
      <c r="G23" s="199" t="s">
        <v>458</v>
      </c>
      <c r="H23" s="200">
        <v>19150</v>
      </c>
      <c r="I23" s="200">
        <v>10750</v>
      </c>
      <c r="J23" s="99">
        <f t="shared" si="0"/>
        <v>8400</v>
      </c>
      <c r="K23" s="172"/>
    </row>
    <row r="24" spans="2:11" ht="24.95" customHeight="1" x14ac:dyDescent="0.25">
      <c r="B24" s="292">
        <v>787</v>
      </c>
      <c r="C24" s="196">
        <v>44349</v>
      </c>
      <c r="D24" s="198">
        <v>0.47222222222222227</v>
      </c>
      <c r="E24" s="198">
        <v>0.47986111111111113</v>
      </c>
      <c r="F24" s="198" t="s">
        <v>455</v>
      </c>
      <c r="G24" s="199" t="s">
        <v>460</v>
      </c>
      <c r="H24" s="200">
        <v>10610</v>
      </c>
      <c r="I24" s="200">
        <v>7420</v>
      </c>
      <c r="J24" s="99">
        <f t="shared" si="0"/>
        <v>3190</v>
      </c>
      <c r="K24" s="172"/>
    </row>
    <row r="25" spans="2:11" ht="24.95" customHeight="1" x14ac:dyDescent="0.25">
      <c r="B25" s="292">
        <v>788</v>
      </c>
      <c r="C25" s="196">
        <v>44349</v>
      </c>
      <c r="D25" s="198">
        <v>0.50138888888888888</v>
      </c>
      <c r="E25" s="198">
        <v>0.5083333333333333</v>
      </c>
      <c r="F25" s="198" t="s">
        <v>444</v>
      </c>
      <c r="G25" s="199" t="s">
        <v>473</v>
      </c>
      <c r="H25" s="200">
        <v>18000</v>
      </c>
      <c r="I25" s="200">
        <v>10740</v>
      </c>
      <c r="J25" s="99">
        <f t="shared" si="0"/>
        <v>7260</v>
      </c>
      <c r="K25" s="172"/>
    </row>
    <row r="26" spans="2:11" ht="24.95" customHeight="1" x14ac:dyDescent="0.25">
      <c r="B26" s="292">
        <v>790</v>
      </c>
      <c r="C26" s="196">
        <v>44349</v>
      </c>
      <c r="D26" s="198">
        <v>0.5131944444444444</v>
      </c>
      <c r="E26" s="198">
        <v>0.51666666666666672</v>
      </c>
      <c r="F26" s="198" t="s">
        <v>455</v>
      </c>
      <c r="G26" s="199" t="s">
        <v>460</v>
      </c>
      <c r="H26" s="200">
        <v>8390</v>
      </c>
      <c r="I26" s="200">
        <v>7430</v>
      </c>
      <c r="J26" s="99">
        <f t="shared" si="0"/>
        <v>960</v>
      </c>
      <c r="K26" s="172"/>
    </row>
    <row r="27" spans="2:11" ht="24.95" customHeight="1" x14ac:dyDescent="0.25">
      <c r="B27" s="292">
        <v>792</v>
      </c>
      <c r="C27" s="196">
        <v>44349</v>
      </c>
      <c r="D27" s="198">
        <v>0.54513888888888895</v>
      </c>
      <c r="E27" s="198">
        <v>0.55138888888888882</v>
      </c>
      <c r="F27" s="198" t="s">
        <v>444</v>
      </c>
      <c r="G27" s="199" t="s">
        <v>474</v>
      </c>
      <c r="H27" s="200">
        <v>18630</v>
      </c>
      <c r="I27" s="200">
        <v>10750</v>
      </c>
      <c r="J27" s="99">
        <f t="shared" si="0"/>
        <v>7880</v>
      </c>
      <c r="K27" s="172"/>
    </row>
    <row r="28" spans="2:11" ht="24.95" customHeight="1" x14ac:dyDescent="0.25">
      <c r="B28" s="292">
        <v>793</v>
      </c>
      <c r="C28" s="196">
        <v>44349</v>
      </c>
      <c r="D28" s="198">
        <v>0.56527777777777777</v>
      </c>
      <c r="E28" s="198">
        <v>0.57361111111111118</v>
      </c>
      <c r="F28" s="198" t="s">
        <v>450</v>
      </c>
      <c r="G28" s="199" t="s">
        <v>465</v>
      </c>
      <c r="H28" s="200">
        <v>19000</v>
      </c>
      <c r="I28" s="200">
        <v>10680</v>
      </c>
      <c r="J28" s="99">
        <f t="shared" si="0"/>
        <v>8320</v>
      </c>
      <c r="K28" s="172"/>
    </row>
    <row r="29" spans="2:11" ht="24.95" customHeight="1" x14ac:dyDescent="0.25">
      <c r="B29" s="292">
        <v>794</v>
      </c>
      <c r="C29" s="196">
        <v>44349</v>
      </c>
      <c r="D29" s="198">
        <v>0.57222222222222219</v>
      </c>
      <c r="E29" s="198">
        <v>0.57986111111111105</v>
      </c>
      <c r="F29" s="198" t="s">
        <v>447</v>
      </c>
      <c r="G29" s="199" t="s">
        <v>458</v>
      </c>
      <c r="H29" s="200">
        <v>15580</v>
      </c>
      <c r="I29" s="200">
        <v>10730</v>
      </c>
      <c r="J29" s="99">
        <f t="shared" si="0"/>
        <v>4850</v>
      </c>
      <c r="K29" s="172"/>
    </row>
    <row r="30" spans="2:11" ht="24.95" customHeight="1" x14ac:dyDescent="0.25">
      <c r="B30" s="292">
        <v>796</v>
      </c>
      <c r="C30" s="196">
        <v>44349</v>
      </c>
      <c r="D30" s="198">
        <v>0.92083333333333339</v>
      </c>
      <c r="E30" s="198">
        <v>0.92847222222222225</v>
      </c>
      <c r="F30" s="198" t="s">
        <v>450</v>
      </c>
      <c r="G30" s="199" t="s">
        <v>451</v>
      </c>
      <c r="H30" s="200">
        <v>20430</v>
      </c>
      <c r="I30" s="200">
        <v>10670</v>
      </c>
      <c r="J30" s="99">
        <f t="shared" si="0"/>
        <v>9760</v>
      </c>
      <c r="K30" s="172"/>
    </row>
    <row r="31" spans="2:11" ht="24.95" customHeight="1" x14ac:dyDescent="0.25">
      <c r="B31" s="292">
        <v>797</v>
      </c>
      <c r="C31" s="196">
        <v>44349</v>
      </c>
      <c r="D31" s="198">
        <v>0.9506944444444444</v>
      </c>
      <c r="E31" s="198">
        <v>0.95972222222222225</v>
      </c>
      <c r="F31" s="198" t="s">
        <v>447</v>
      </c>
      <c r="G31" s="199" t="s">
        <v>448</v>
      </c>
      <c r="H31" s="200">
        <v>19910</v>
      </c>
      <c r="I31" s="200">
        <v>10970</v>
      </c>
      <c r="J31" s="99">
        <f t="shared" si="0"/>
        <v>8940</v>
      </c>
      <c r="K31" s="172"/>
    </row>
    <row r="32" spans="2:11" ht="24.95" customHeight="1" x14ac:dyDescent="0.25">
      <c r="B32" s="292">
        <v>798</v>
      </c>
      <c r="C32" s="196">
        <v>44349</v>
      </c>
      <c r="D32" s="198">
        <v>0.9770833333333333</v>
      </c>
      <c r="E32" s="198">
        <v>0.98402777777777783</v>
      </c>
      <c r="F32" s="198" t="s">
        <v>444</v>
      </c>
      <c r="G32" s="199" t="s">
        <v>471</v>
      </c>
      <c r="H32" s="200">
        <v>19570</v>
      </c>
      <c r="I32" s="200">
        <v>10940</v>
      </c>
      <c r="J32" s="99">
        <f t="shared" si="0"/>
        <v>8630</v>
      </c>
      <c r="K32" s="172"/>
    </row>
    <row r="33" spans="2:11" ht="24.95" customHeight="1" x14ac:dyDescent="0.25">
      <c r="B33" s="292">
        <v>799</v>
      </c>
      <c r="C33" s="196">
        <v>44350</v>
      </c>
      <c r="D33" s="198">
        <v>0.37708333333333338</v>
      </c>
      <c r="E33" s="198">
        <v>0.3833333333333333</v>
      </c>
      <c r="F33" s="198" t="s">
        <v>453</v>
      </c>
      <c r="G33" s="199" t="s">
        <v>473</v>
      </c>
      <c r="H33" s="200">
        <v>18030</v>
      </c>
      <c r="I33" s="200">
        <v>10860</v>
      </c>
      <c r="J33" s="99">
        <f t="shared" si="0"/>
        <v>7170</v>
      </c>
      <c r="K33" s="172"/>
    </row>
    <row r="34" spans="2:11" ht="24.95" customHeight="1" x14ac:dyDescent="0.25">
      <c r="B34" s="292">
        <v>803</v>
      </c>
      <c r="C34" s="196">
        <v>44350</v>
      </c>
      <c r="D34" s="198">
        <v>0.49791666666666662</v>
      </c>
      <c r="E34" s="198">
        <v>0.50555555555555554</v>
      </c>
      <c r="F34" s="198" t="s">
        <v>447</v>
      </c>
      <c r="G34" s="199" t="s">
        <v>460</v>
      </c>
      <c r="H34" s="200">
        <v>20500</v>
      </c>
      <c r="I34" s="200">
        <v>10920</v>
      </c>
      <c r="J34" s="99">
        <f t="shared" si="0"/>
        <v>9580</v>
      </c>
      <c r="K34" s="172"/>
    </row>
    <row r="35" spans="2:11" ht="24.95" customHeight="1" x14ac:dyDescent="0.25">
      <c r="B35" s="292">
        <v>805</v>
      </c>
      <c r="C35" s="196">
        <v>44350</v>
      </c>
      <c r="D35" s="198">
        <v>0.5083333333333333</v>
      </c>
      <c r="E35" s="198">
        <v>0.51527777777777783</v>
      </c>
      <c r="F35" s="198" t="s">
        <v>455</v>
      </c>
      <c r="G35" s="199" t="s">
        <v>456</v>
      </c>
      <c r="H35" s="200">
        <v>9710</v>
      </c>
      <c r="I35" s="200">
        <v>7620</v>
      </c>
      <c r="J35" s="99">
        <f t="shared" si="0"/>
        <v>2090</v>
      </c>
      <c r="K35" s="172"/>
    </row>
    <row r="36" spans="2:11" ht="24.95" customHeight="1" x14ac:dyDescent="0.25">
      <c r="B36" s="292">
        <v>806</v>
      </c>
      <c r="C36" s="196">
        <v>44350</v>
      </c>
      <c r="D36" s="198">
        <v>0.53263888888888888</v>
      </c>
      <c r="E36" s="198">
        <v>0.54027777777777775</v>
      </c>
      <c r="F36" s="198" t="s">
        <v>453</v>
      </c>
      <c r="G36" s="199" t="s">
        <v>473</v>
      </c>
      <c r="H36" s="200">
        <v>14670</v>
      </c>
      <c r="I36" s="200">
        <v>10830</v>
      </c>
      <c r="J36" s="99">
        <f t="shared" si="0"/>
        <v>3840</v>
      </c>
      <c r="K36" s="172"/>
    </row>
    <row r="37" spans="2:11" ht="24.95" customHeight="1" x14ac:dyDescent="0.25">
      <c r="B37" s="292">
        <v>807</v>
      </c>
      <c r="C37" s="196">
        <v>44350</v>
      </c>
      <c r="D37" s="198">
        <v>0.54305555555555551</v>
      </c>
      <c r="E37" s="198">
        <v>0.55069444444444449</v>
      </c>
      <c r="F37" s="198" t="s">
        <v>444</v>
      </c>
      <c r="G37" s="199" t="s">
        <v>474</v>
      </c>
      <c r="H37" s="200">
        <v>18930</v>
      </c>
      <c r="I37" s="200">
        <v>10800</v>
      </c>
      <c r="J37" s="99">
        <f t="shared" si="0"/>
        <v>8130</v>
      </c>
      <c r="K37" s="172"/>
    </row>
    <row r="38" spans="2:11" ht="24.95" customHeight="1" x14ac:dyDescent="0.25">
      <c r="B38" s="292">
        <v>808</v>
      </c>
      <c r="C38" s="196">
        <v>44350</v>
      </c>
      <c r="D38" s="198">
        <v>0.5493055555555556</v>
      </c>
      <c r="E38" s="198">
        <v>0.55763888888888891</v>
      </c>
      <c r="F38" s="198" t="s">
        <v>450</v>
      </c>
      <c r="G38" s="199" t="s">
        <v>463</v>
      </c>
      <c r="H38" s="200">
        <v>18350</v>
      </c>
      <c r="I38" s="200">
        <v>10690</v>
      </c>
      <c r="J38" s="99">
        <f t="shared" si="0"/>
        <v>7660</v>
      </c>
      <c r="K38" s="172"/>
    </row>
    <row r="39" spans="2:11" ht="24.95" customHeight="1" x14ac:dyDescent="0.25">
      <c r="B39" s="292">
        <v>809</v>
      </c>
      <c r="C39" s="196">
        <v>44350</v>
      </c>
      <c r="D39" s="198">
        <v>0.57708333333333328</v>
      </c>
      <c r="E39" s="198">
        <v>0.58194444444444449</v>
      </c>
      <c r="F39" s="198" t="s">
        <v>455</v>
      </c>
      <c r="G39" s="199" t="s">
        <v>456</v>
      </c>
      <c r="H39" s="200">
        <v>8370</v>
      </c>
      <c r="I39" s="200">
        <v>7440</v>
      </c>
      <c r="J39" s="99">
        <f t="shared" si="0"/>
        <v>930</v>
      </c>
      <c r="K39" s="172"/>
    </row>
    <row r="40" spans="2:11" ht="24.95" customHeight="1" x14ac:dyDescent="0.25">
      <c r="B40" s="292">
        <v>812</v>
      </c>
      <c r="C40" s="196">
        <v>44350</v>
      </c>
      <c r="D40" s="198">
        <v>0.87222222222222223</v>
      </c>
      <c r="E40" s="198">
        <v>0.87777777777777777</v>
      </c>
      <c r="F40" s="198" t="s">
        <v>453</v>
      </c>
      <c r="G40" s="199" t="s">
        <v>471</v>
      </c>
      <c r="H40" s="200">
        <v>17820</v>
      </c>
      <c r="I40" s="200">
        <v>10810</v>
      </c>
      <c r="J40" s="99">
        <f t="shared" si="0"/>
        <v>7010</v>
      </c>
      <c r="K40" s="172"/>
    </row>
    <row r="41" spans="2:11" ht="24.95" customHeight="1" x14ac:dyDescent="0.25">
      <c r="B41" s="292">
        <v>813</v>
      </c>
      <c r="C41" s="196">
        <v>44350</v>
      </c>
      <c r="D41" s="198">
        <v>0.89722222222222225</v>
      </c>
      <c r="E41" s="198">
        <v>0.90416666666666667</v>
      </c>
      <c r="F41" s="198" t="s">
        <v>450</v>
      </c>
      <c r="G41" s="199" t="s">
        <v>451</v>
      </c>
      <c r="H41" s="200">
        <v>20070</v>
      </c>
      <c r="I41" s="200">
        <v>10720</v>
      </c>
      <c r="J41" s="99">
        <f t="shared" si="0"/>
        <v>9350</v>
      </c>
      <c r="K41" s="172"/>
    </row>
    <row r="42" spans="2:11" ht="24.95" customHeight="1" x14ac:dyDescent="0.25">
      <c r="B42" s="292">
        <v>814</v>
      </c>
      <c r="C42" s="196">
        <v>44350</v>
      </c>
      <c r="D42" s="198">
        <v>0.93819444444444444</v>
      </c>
      <c r="E42" s="198">
        <v>0.9458333333333333</v>
      </c>
      <c r="F42" s="198" t="s">
        <v>444</v>
      </c>
      <c r="G42" s="199" t="s">
        <v>448</v>
      </c>
      <c r="H42" s="200">
        <v>19430</v>
      </c>
      <c r="I42" s="200">
        <v>10860</v>
      </c>
      <c r="J42" s="99">
        <f t="shared" si="0"/>
        <v>8570</v>
      </c>
      <c r="K42" s="172"/>
    </row>
    <row r="43" spans="2:11" ht="24.95" customHeight="1" x14ac:dyDescent="0.25">
      <c r="B43" s="292">
        <v>815</v>
      </c>
      <c r="C43" s="196">
        <v>44350</v>
      </c>
      <c r="D43" s="198">
        <v>0.97291666666666676</v>
      </c>
      <c r="E43" s="198">
        <v>0.97916666666666663</v>
      </c>
      <c r="F43" s="198" t="s">
        <v>453</v>
      </c>
      <c r="G43" s="199" t="s">
        <v>471</v>
      </c>
      <c r="H43" s="200">
        <v>14610</v>
      </c>
      <c r="I43" s="200">
        <v>10890</v>
      </c>
      <c r="J43" s="99">
        <f t="shared" si="0"/>
        <v>3720</v>
      </c>
      <c r="K43" s="172"/>
    </row>
    <row r="44" spans="2:11" ht="24.95" customHeight="1" x14ac:dyDescent="0.25">
      <c r="B44" s="292">
        <v>817</v>
      </c>
      <c r="C44" s="196">
        <v>44351</v>
      </c>
      <c r="D44" s="198">
        <v>0.4236111111111111</v>
      </c>
      <c r="E44" s="198">
        <v>0.43055555555555558</v>
      </c>
      <c r="F44" s="198" t="s">
        <v>455</v>
      </c>
      <c r="G44" s="199" t="s">
        <v>456</v>
      </c>
      <c r="H44" s="200">
        <v>10050</v>
      </c>
      <c r="I44" s="200">
        <v>7450</v>
      </c>
      <c r="J44" s="99">
        <f t="shared" si="0"/>
        <v>2600</v>
      </c>
      <c r="K44" s="172"/>
    </row>
    <row r="45" spans="2:11" ht="24.95" customHeight="1" x14ac:dyDescent="0.25">
      <c r="B45" s="292">
        <v>821</v>
      </c>
      <c r="C45" s="196">
        <v>44351</v>
      </c>
      <c r="D45" s="198">
        <v>0.49583333333333335</v>
      </c>
      <c r="E45" s="198">
        <v>0.50277777777777777</v>
      </c>
      <c r="F45" s="198" t="s">
        <v>444</v>
      </c>
      <c r="G45" s="199" t="s">
        <v>474</v>
      </c>
      <c r="H45" s="200">
        <v>20290</v>
      </c>
      <c r="I45" s="200">
        <v>11010</v>
      </c>
      <c r="J45" s="99">
        <f t="shared" si="0"/>
        <v>9280</v>
      </c>
      <c r="K45" s="172"/>
    </row>
    <row r="46" spans="2:11" ht="24.95" customHeight="1" x14ac:dyDescent="0.25">
      <c r="B46" s="292">
        <v>823</v>
      </c>
      <c r="C46" s="196">
        <v>44351</v>
      </c>
      <c r="D46" s="198">
        <v>0.5083333333333333</v>
      </c>
      <c r="E46" s="198">
        <v>0.53263888888888888</v>
      </c>
      <c r="F46" s="198" t="s">
        <v>453</v>
      </c>
      <c r="G46" s="199" t="s">
        <v>458</v>
      </c>
      <c r="H46" s="200">
        <v>18930</v>
      </c>
      <c r="I46" s="200">
        <v>10930</v>
      </c>
      <c r="J46" s="99">
        <f t="shared" si="0"/>
        <v>8000</v>
      </c>
      <c r="K46" s="172"/>
    </row>
    <row r="47" spans="2:11" ht="24.95" customHeight="1" x14ac:dyDescent="0.25">
      <c r="B47" s="292">
        <v>824</v>
      </c>
      <c r="C47" s="196">
        <v>44351</v>
      </c>
      <c r="D47" s="198">
        <v>0.55138888888888882</v>
      </c>
      <c r="E47" s="198">
        <v>0.55902777777777779</v>
      </c>
      <c r="F47" s="198" t="s">
        <v>455</v>
      </c>
      <c r="G47" s="199" t="s">
        <v>456</v>
      </c>
      <c r="H47" s="200">
        <v>9600</v>
      </c>
      <c r="I47" s="200">
        <v>7700</v>
      </c>
      <c r="J47" s="99">
        <f t="shared" si="0"/>
        <v>1900</v>
      </c>
      <c r="K47" s="172"/>
    </row>
    <row r="48" spans="2:11" ht="24.95" customHeight="1" x14ac:dyDescent="0.25">
      <c r="B48" s="292">
        <v>827</v>
      </c>
      <c r="C48" s="196">
        <v>44351</v>
      </c>
      <c r="D48" s="198">
        <v>0.67291666666666661</v>
      </c>
      <c r="E48" s="198">
        <v>0.68194444444444446</v>
      </c>
      <c r="F48" s="198" t="s">
        <v>450</v>
      </c>
      <c r="G48" s="199" t="s">
        <v>465</v>
      </c>
      <c r="H48" s="200">
        <v>20540</v>
      </c>
      <c r="I48" s="200">
        <v>10850</v>
      </c>
      <c r="J48" s="99">
        <f t="shared" si="0"/>
        <v>9690</v>
      </c>
      <c r="K48" s="172"/>
    </row>
    <row r="49" spans="2:11" ht="24.95" customHeight="1" x14ac:dyDescent="0.25">
      <c r="B49" s="292">
        <v>828</v>
      </c>
      <c r="C49" s="196">
        <v>44351</v>
      </c>
      <c r="D49" s="198">
        <v>0.69374999999999998</v>
      </c>
      <c r="E49" s="198">
        <v>0.70347222222222217</v>
      </c>
      <c r="F49" s="198" t="s">
        <v>444</v>
      </c>
      <c r="G49" s="199" t="s">
        <v>474</v>
      </c>
      <c r="H49" s="200">
        <v>15870</v>
      </c>
      <c r="I49" s="200">
        <v>10720</v>
      </c>
      <c r="J49" s="99">
        <f t="shared" si="0"/>
        <v>5150</v>
      </c>
      <c r="K49" s="172"/>
    </row>
    <row r="50" spans="2:11" ht="24.95" customHeight="1" x14ac:dyDescent="0.25">
      <c r="B50" s="294">
        <v>829</v>
      </c>
      <c r="C50" s="196">
        <v>44351</v>
      </c>
      <c r="D50" s="295">
        <v>0.71458333333333324</v>
      </c>
      <c r="E50" s="295">
        <v>0.72083333333333333</v>
      </c>
      <c r="F50" s="198" t="s">
        <v>453</v>
      </c>
      <c r="G50" s="296" t="s">
        <v>458</v>
      </c>
      <c r="H50" s="297">
        <v>16550</v>
      </c>
      <c r="I50" s="297">
        <v>10890</v>
      </c>
      <c r="J50" s="99">
        <f t="shared" si="0"/>
        <v>5660</v>
      </c>
      <c r="K50" s="172"/>
    </row>
    <row r="51" spans="2:11" ht="24.95" customHeight="1" x14ac:dyDescent="0.25">
      <c r="B51" s="292">
        <v>830</v>
      </c>
      <c r="C51" s="196">
        <v>44351</v>
      </c>
      <c r="D51" s="198">
        <v>0.92708333333333337</v>
      </c>
      <c r="E51" s="198">
        <v>0.93472222222222223</v>
      </c>
      <c r="F51" s="198" t="s">
        <v>453</v>
      </c>
      <c r="G51" s="199" t="s">
        <v>471</v>
      </c>
      <c r="H51" s="200">
        <v>19960</v>
      </c>
      <c r="I51" s="200">
        <v>11020</v>
      </c>
      <c r="J51" s="99">
        <f t="shared" si="0"/>
        <v>8940</v>
      </c>
      <c r="K51" s="172"/>
    </row>
    <row r="52" spans="2:11" ht="24.95" customHeight="1" x14ac:dyDescent="0.25">
      <c r="B52" s="292">
        <v>831</v>
      </c>
      <c r="C52" s="196">
        <v>44351</v>
      </c>
      <c r="D52" s="198">
        <v>0.93263888888888891</v>
      </c>
      <c r="E52" s="198">
        <v>0.94097222222222221</v>
      </c>
      <c r="F52" s="198" t="s">
        <v>447</v>
      </c>
      <c r="G52" s="199" t="s">
        <v>445</v>
      </c>
      <c r="H52" s="200">
        <v>19700</v>
      </c>
      <c r="I52" s="200">
        <v>11060</v>
      </c>
      <c r="J52" s="99">
        <f t="shared" si="0"/>
        <v>8640</v>
      </c>
      <c r="K52" s="172"/>
    </row>
    <row r="53" spans="2:11" ht="24.95" customHeight="1" x14ac:dyDescent="0.25">
      <c r="B53" s="292">
        <v>832</v>
      </c>
      <c r="C53" s="196">
        <v>44351</v>
      </c>
      <c r="D53" s="198">
        <v>0.95694444444444438</v>
      </c>
      <c r="E53" s="198">
        <v>0.96597222222222223</v>
      </c>
      <c r="F53" s="198" t="s">
        <v>450</v>
      </c>
      <c r="G53" s="199" t="s">
        <v>451</v>
      </c>
      <c r="H53" s="200">
        <v>20910</v>
      </c>
      <c r="I53" s="200">
        <v>10880</v>
      </c>
      <c r="J53" s="99">
        <f t="shared" si="0"/>
        <v>10030</v>
      </c>
      <c r="K53" s="172"/>
    </row>
    <row r="54" spans="2:11" ht="24.95" customHeight="1" x14ac:dyDescent="0.25">
      <c r="B54" s="292">
        <v>834</v>
      </c>
      <c r="C54" s="196">
        <v>44352</v>
      </c>
      <c r="D54" s="198">
        <v>2.2916666666666669E-2</v>
      </c>
      <c r="E54" s="198">
        <v>4.1666666666666664E-2</v>
      </c>
      <c r="F54" s="198" t="s">
        <v>447</v>
      </c>
      <c r="G54" s="199" t="s">
        <v>445</v>
      </c>
      <c r="H54" s="200">
        <v>14910</v>
      </c>
      <c r="I54" s="200">
        <v>11090</v>
      </c>
      <c r="J54" s="99">
        <f t="shared" si="0"/>
        <v>3820</v>
      </c>
      <c r="K54" s="172"/>
    </row>
    <row r="55" spans="2:11" ht="24.95" customHeight="1" x14ac:dyDescent="0.25">
      <c r="B55" s="292">
        <v>833</v>
      </c>
      <c r="C55" s="196">
        <v>44352</v>
      </c>
      <c r="D55" s="198">
        <v>2.9861111111111113E-2</v>
      </c>
      <c r="E55" s="198">
        <v>3.888888888888889E-2</v>
      </c>
      <c r="F55" s="198" t="s">
        <v>453</v>
      </c>
      <c r="G55" s="199" t="s">
        <v>471</v>
      </c>
      <c r="H55" s="200">
        <v>16590</v>
      </c>
      <c r="I55" s="200">
        <v>10950</v>
      </c>
      <c r="J55" s="99">
        <f t="shared" si="0"/>
        <v>5640</v>
      </c>
      <c r="K55" s="172"/>
    </row>
    <row r="56" spans="2:11" ht="24.95" customHeight="1" x14ac:dyDescent="0.25">
      <c r="B56" s="292">
        <v>837</v>
      </c>
      <c r="C56" s="196">
        <v>44352</v>
      </c>
      <c r="D56" s="198">
        <v>0.47152777777777777</v>
      </c>
      <c r="E56" s="198">
        <v>0.48055555555555557</v>
      </c>
      <c r="F56" s="198" t="s">
        <v>447</v>
      </c>
      <c r="G56" s="199" t="s">
        <v>456</v>
      </c>
      <c r="H56" s="200">
        <v>20170</v>
      </c>
      <c r="I56" s="200">
        <v>10990</v>
      </c>
      <c r="J56" s="99">
        <f t="shared" si="0"/>
        <v>9180</v>
      </c>
      <c r="K56" s="172"/>
    </row>
    <row r="57" spans="2:11" ht="24.95" customHeight="1" x14ac:dyDescent="0.25">
      <c r="B57" s="292">
        <v>839</v>
      </c>
      <c r="C57" s="196">
        <v>44352</v>
      </c>
      <c r="D57" s="198">
        <v>0.49652777777777773</v>
      </c>
      <c r="E57" s="198">
        <v>0.50347222222222221</v>
      </c>
      <c r="F57" s="198" t="s">
        <v>444</v>
      </c>
      <c r="G57" s="199" t="s">
        <v>460</v>
      </c>
      <c r="H57" s="200">
        <v>19580</v>
      </c>
      <c r="I57" s="200">
        <v>10640</v>
      </c>
      <c r="J57" s="99">
        <f t="shared" si="0"/>
        <v>8940</v>
      </c>
      <c r="K57" s="172"/>
    </row>
    <row r="58" spans="2:11" ht="24.95" customHeight="1" x14ac:dyDescent="0.25">
      <c r="B58" s="292">
        <v>840</v>
      </c>
      <c r="C58" s="196">
        <v>44352</v>
      </c>
      <c r="D58" s="198">
        <v>0.55833333333333335</v>
      </c>
      <c r="E58" s="198">
        <v>0.56597222222222221</v>
      </c>
      <c r="F58" s="198" t="s">
        <v>453</v>
      </c>
      <c r="G58" s="199" t="s">
        <v>473</v>
      </c>
      <c r="H58" s="200">
        <v>18310</v>
      </c>
      <c r="I58" s="200">
        <v>10620</v>
      </c>
      <c r="J58" s="99">
        <f t="shared" si="0"/>
        <v>7690</v>
      </c>
      <c r="K58" s="172"/>
    </row>
    <row r="59" spans="2:11" ht="24.95" customHeight="1" x14ac:dyDescent="0.25">
      <c r="B59" s="292">
        <v>841</v>
      </c>
      <c r="C59" s="196">
        <v>44352</v>
      </c>
      <c r="D59" s="198">
        <v>0.57222222222222219</v>
      </c>
      <c r="E59" s="198">
        <v>0.57916666666666672</v>
      </c>
      <c r="F59" s="198" t="s">
        <v>450</v>
      </c>
      <c r="G59" s="199" t="s">
        <v>465</v>
      </c>
      <c r="H59" s="200">
        <v>20340</v>
      </c>
      <c r="I59" s="200">
        <v>10670</v>
      </c>
      <c r="J59" s="99">
        <f t="shared" si="0"/>
        <v>9670</v>
      </c>
      <c r="K59" s="172"/>
    </row>
    <row r="60" spans="2:11" ht="24.95" customHeight="1" x14ac:dyDescent="0.25">
      <c r="B60" s="292">
        <v>842</v>
      </c>
      <c r="C60" s="196">
        <v>44352</v>
      </c>
      <c r="D60" s="198">
        <v>0.58124999999999993</v>
      </c>
      <c r="E60" s="198">
        <v>0.58680555555555558</v>
      </c>
      <c r="F60" s="198" t="s">
        <v>447</v>
      </c>
      <c r="G60" s="199" t="s">
        <v>456</v>
      </c>
      <c r="H60" s="200">
        <v>14700</v>
      </c>
      <c r="I60" s="200">
        <v>10840</v>
      </c>
      <c r="J60" s="99">
        <f t="shared" si="0"/>
        <v>3860</v>
      </c>
      <c r="K60" s="172"/>
    </row>
    <row r="61" spans="2:11" ht="24.95" customHeight="1" x14ac:dyDescent="0.25">
      <c r="B61" s="292">
        <v>843</v>
      </c>
      <c r="C61" s="196">
        <v>44352</v>
      </c>
      <c r="D61" s="198">
        <v>0.60555555555555551</v>
      </c>
      <c r="E61" s="198">
        <v>0.6118055555555556</v>
      </c>
      <c r="F61" s="198" t="s">
        <v>453</v>
      </c>
      <c r="G61" s="199" t="s">
        <v>473</v>
      </c>
      <c r="H61" s="200">
        <v>11960</v>
      </c>
      <c r="I61" s="200">
        <v>10610</v>
      </c>
      <c r="J61" s="99">
        <f t="shared" si="0"/>
        <v>1350</v>
      </c>
      <c r="K61" s="172"/>
    </row>
    <row r="62" spans="2:11" ht="24.95" customHeight="1" x14ac:dyDescent="0.25">
      <c r="B62" s="292">
        <v>844</v>
      </c>
      <c r="C62" s="196">
        <v>44352</v>
      </c>
      <c r="D62" s="198">
        <v>0.63124999999999998</v>
      </c>
      <c r="E62" s="198">
        <v>0.63750000000000007</v>
      </c>
      <c r="F62" s="198" t="s">
        <v>444</v>
      </c>
      <c r="G62" s="199" t="s">
        <v>460</v>
      </c>
      <c r="H62" s="200">
        <v>14950</v>
      </c>
      <c r="I62" s="200">
        <v>10750</v>
      </c>
      <c r="J62" s="99">
        <f t="shared" si="0"/>
        <v>4200</v>
      </c>
      <c r="K62" s="172"/>
    </row>
    <row r="63" spans="2:11" ht="24.95" customHeight="1" x14ac:dyDescent="0.25">
      <c r="B63" s="292">
        <v>846</v>
      </c>
      <c r="C63" s="196">
        <v>44352</v>
      </c>
      <c r="D63" s="198">
        <v>0.65277777777777779</v>
      </c>
      <c r="E63" s="198">
        <v>0.65833333333333333</v>
      </c>
      <c r="F63" s="198" t="s">
        <v>450</v>
      </c>
      <c r="G63" s="199" t="s">
        <v>465</v>
      </c>
      <c r="H63" s="200">
        <v>14370</v>
      </c>
      <c r="I63" s="200">
        <v>10710</v>
      </c>
      <c r="J63" s="99">
        <f t="shared" si="0"/>
        <v>3660</v>
      </c>
      <c r="K63" s="172"/>
    </row>
    <row r="64" spans="2:11" ht="24.95" customHeight="1" x14ac:dyDescent="0.25">
      <c r="B64" s="292">
        <v>847</v>
      </c>
      <c r="C64" s="196">
        <v>44352</v>
      </c>
      <c r="D64" s="198">
        <v>0.89861111111111114</v>
      </c>
      <c r="E64" s="198">
        <v>0.90625</v>
      </c>
      <c r="F64" s="199" t="s">
        <v>444</v>
      </c>
      <c r="G64" s="199" t="s">
        <v>445</v>
      </c>
      <c r="H64" s="200">
        <v>19190</v>
      </c>
      <c r="I64" s="200">
        <v>10850</v>
      </c>
      <c r="J64" s="99">
        <f t="shared" si="0"/>
        <v>8340</v>
      </c>
      <c r="K64" s="172"/>
    </row>
    <row r="65" spans="2:11" ht="24.95" customHeight="1" x14ac:dyDescent="0.25">
      <c r="B65" s="292">
        <v>848</v>
      </c>
      <c r="C65" s="196">
        <v>44352</v>
      </c>
      <c r="D65" s="198">
        <v>0.91736111111111107</v>
      </c>
      <c r="E65" s="198">
        <v>0.9243055555555556</v>
      </c>
      <c r="F65" s="198" t="s">
        <v>450</v>
      </c>
      <c r="G65" s="199" t="s">
        <v>451</v>
      </c>
      <c r="H65" s="200">
        <v>18890</v>
      </c>
      <c r="I65" s="200">
        <v>10800</v>
      </c>
      <c r="J65" s="99">
        <f t="shared" si="0"/>
        <v>8090</v>
      </c>
      <c r="K65" s="172"/>
    </row>
    <row r="66" spans="2:11" ht="24.95" customHeight="1" x14ac:dyDescent="0.25">
      <c r="B66" s="292">
        <v>849</v>
      </c>
      <c r="C66" s="196">
        <v>44352</v>
      </c>
      <c r="D66" s="198">
        <v>0.94097222222222221</v>
      </c>
      <c r="E66" s="198">
        <v>0.94861111111111107</v>
      </c>
      <c r="F66" s="198" t="s">
        <v>447</v>
      </c>
      <c r="G66" s="199" t="s">
        <v>448</v>
      </c>
      <c r="H66" s="200">
        <v>20680</v>
      </c>
      <c r="I66" s="200">
        <v>11040</v>
      </c>
      <c r="J66" s="99">
        <f t="shared" si="0"/>
        <v>9640</v>
      </c>
      <c r="K66" s="172"/>
    </row>
    <row r="67" spans="2:11" ht="24.95" customHeight="1" x14ac:dyDescent="0.25">
      <c r="B67" s="292">
        <v>850</v>
      </c>
      <c r="C67" s="196">
        <v>44353</v>
      </c>
      <c r="D67" s="198">
        <v>1.1111111111111112E-2</v>
      </c>
      <c r="E67" s="198">
        <v>1.7361111111111112E-2</v>
      </c>
      <c r="F67" s="198" t="s">
        <v>444</v>
      </c>
      <c r="G67" s="199" t="s">
        <v>445</v>
      </c>
      <c r="H67" s="200">
        <v>14940</v>
      </c>
      <c r="I67" s="200">
        <v>10780</v>
      </c>
      <c r="J67" s="99">
        <f t="shared" si="0"/>
        <v>4160</v>
      </c>
      <c r="K67" s="172"/>
    </row>
    <row r="68" spans="2:11" ht="24.95" customHeight="1" x14ac:dyDescent="0.25">
      <c r="B68" s="292">
        <v>851</v>
      </c>
      <c r="C68" s="196">
        <v>44353</v>
      </c>
      <c r="D68" s="198">
        <v>1.2499999999999999E-2</v>
      </c>
      <c r="E68" s="198">
        <v>1.9444444444444445E-2</v>
      </c>
      <c r="F68" s="198" t="s">
        <v>450</v>
      </c>
      <c r="G68" s="199" t="s">
        <v>451</v>
      </c>
      <c r="H68" s="200">
        <v>14570</v>
      </c>
      <c r="I68" s="200">
        <v>10790</v>
      </c>
      <c r="J68" s="99">
        <f t="shared" si="0"/>
        <v>3780</v>
      </c>
      <c r="K68" s="172"/>
    </row>
    <row r="69" spans="2:11" ht="24.95" customHeight="1" x14ac:dyDescent="0.25">
      <c r="B69" s="292">
        <v>852</v>
      </c>
      <c r="C69" s="196">
        <v>44353</v>
      </c>
      <c r="D69" s="198">
        <v>2.1527777777777781E-2</v>
      </c>
      <c r="E69" s="198">
        <v>2.8472222222222222E-2</v>
      </c>
      <c r="F69" s="198" t="s">
        <v>447</v>
      </c>
      <c r="G69" s="199" t="s">
        <v>448</v>
      </c>
      <c r="H69" s="200">
        <v>12620</v>
      </c>
      <c r="I69" s="200">
        <v>11020</v>
      </c>
      <c r="J69" s="99">
        <f t="shared" si="0"/>
        <v>1600</v>
      </c>
      <c r="K69" s="172"/>
    </row>
    <row r="70" spans="2:11" ht="24.95" customHeight="1" x14ac:dyDescent="0.25">
      <c r="B70" s="292">
        <v>853</v>
      </c>
      <c r="C70" s="196">
        <v>44353</v>
      </c>
      <c r="D70" s="198">
        <v>0.63541666666666663</v>
      </c>
      <c r="E70" s="198">
        <v>0.64166666666666672</v>
      </c>
      <c r="F70" s="198" t="s">
        <v>447</v>
      </c>
      <c r="G70" s="199" t="s">
        <v>460</v>
      </c>
      <c r="H70" s="200">
        <v>19940</v>
      </c>
      <c r="I70" s="200">
        <v>10720</v>
      </c>
      <c r="J70" s="99">
        <f t="shared" si="0"/>
        <v>9220</v>
      </c>
      <c r="K70" s="172"/>
    </row>
    <row r="71" spans="2:11" ht="24.95" customHeight="1" x14ac:dyDescent="0.25">
      <c r="B71" s="292">
        <v>854</v>
      </c>
      <c r="C71" s="196">
        <v>44353</v>
      </c>
      <c r="D71" s="198">
        <v>0.83888888888888891</v>
      </c>
      <c r="E71" s="198">
        <v>0.84652777777777777</v>
      </c>
      <c r="F71" s="198" t="s">
        <v>450</v>
      </c>
      <c r="G71" s="199" t="s">
        <v>445</v>
      </c>
      <c r="H71" s="200">
        <v>13100</v>
      </c>
      <c r="I71" s="200">
        <v>10840</v>
      </c>
      <c r="J71" s="99">
        <f t="shared" si="0"/>
        <v>2260</v>
      </c>
      <c r="K71" s="172"/>
    </row>
    <row r="72" spans="2:11" ht="24.95" customHeight="1" x14ac:dyDescent="0.25">
      <c r="B72" s="292">
        <v>860</v>
      </c>
      <c r="C72" s="196">
        <v>44354</v>
      </c>
      <c r="D72" s="198">
        <v>0.48888888888888887</v>
      </c>
      <c r="E72" s="198">
        <v>0.50069444444444444</v>
      </c>
      <c r="F72" s="198" t="s">
        <v>455</v>
      </c>
      <c r="G72" s="199" t="s">
        <v>456</v>
      </c>
      <c r="H72" s="200">
        <v>10990</v>
      </c>
      <c r="I72" s="200">
        <v>7460</v>
      </c>
      <c r="J72" s="99">
        <f t="shared" si="0"/>
        <v>3530</v>
      </c>
      <c r="K72" s="172"/>
    </row>
    <row r="73" spans="2:11" ht="24.95" customHeight="1" x14ac:dyDescent="0.25">
      <c r="B73" s="292">
        <v>861</v>
      </c>
      <c r="C73" s="196">
        <v>44354</v>
      </c>
      <c r="D73" s="198">
        <v>0.5131944444444444</v>
      </c>
      <c r="E73" s="198">
        <v>0.51944444444444449</v>
      </c>
      <c r="F73" s="198" t="s">
        <v>444</v>
      </c>
      <c r="G73" s="199" t="s">
        <v>460</v>
      </c>
      <c r="H73" s="200">
        <v>14600</v>
      </c>
      <c r="I73" s="200">
        <v>10730</v>
      </c>
      <c r="J73" s="99">
        <f t="shared" si="0"/>
        <v>3870</v>
      </c>
      <c r="K73" s="172"/>
    </row>
    <row r="74" spans="2:11" ht="24.95" customHeight="1" x14ac:dyDescent="0.25">
      <c r="B74" s="292">
        <v>862</v>
      </c>
      <c r="C74" s="196">
        <v>44354</v>
      </c>
      <c r="D74" s="198">
        <v>0.53263888888888888</v>
      </c>
      <c r="E74" s="198">
        <v>0.54166666666666663</v>
      </c>
      <c r="F74" s="198" t="s">
        <v>450</v>
      </c>
      <c r="G74" s="199" t="s">
        <v>465</v>
      </c>
      <c r="H74" s="200">
        <v>16860</v>
      </c>
      <c r="I74" s="200">
        <v>10750</v>
      </c>
      <c r="J74" s="99">
        <f t="shared" si="0"/>
        <v>6110</v>
      </c>
      <c r="K74" s="172"/>
    </row>
    <row r="75" spans="2:11" ht="24.95" customHeight="1" x14ac:dyDescent="0.25">
      <c r="B75" s="292">
        <v>863</v>
      </c>
      <c r="C75" s="196">
        <v>44354</v>
      </c>
      <c r="D75" s="198">
        <v>0.6645833333333333</v>
      </c>
      <c r="E75" s="198">
        <v>0.67638888888888893</v>
      </c>
      <c r="F75" s="198" t="s">
        <v>455</v>
      </c>
      <c r="G75" s="199" t="s">
        <v>456</v>
      </c>
      <c r="H75" s="200">
        <v>10580</v>
      </c>
      <c r="I75" s="200">
        <v>7490</v>
      </c>
      <c r="J75" s="99">
        <f t="shared" si="0"/>
        <v>3090</v>
      </c>
      <c r="K75" s="172"/>
    </row>
    <row r="76" spans="2:11" ht="24.95" customHeight="1" x14ac:dyDescent="0.25">
      <c r="B76" s="292">
        <v>864</v>
      </c>
      <c r="C76" s="196">
        <v>44354</v>
      </c>
      <c r="D76" s="198">
        <v>0.6958333333333333</v>
      </c>
      <c r="E76" s="198">
        <v>0.70416666666666661</v>
      </c>
      <c r="F76" s="198" t="s">
        <v>444</v>
      </c>
      <c r="G76" s="199" t="s">
        <v>460</v>
      </c>
      <c r="H76" s="200">
        <v>19880</v>
      </c>
      <c r="I76" s="200">
        <v>10930</v>
      </c>
      <c r="J76" s="99">
        <f t="shared" si="0"/>
        <v>8950</v>
      </c>
      <c r="K76" s="172"/>
    </row>
    <row r="77" spans="2:11" ht="24.95" customHeight="1" x14ac:dyDescent="0.25">
      <c r="B77" s="292">
        <v>865</v>
      </c>
      <c r="C77" s="196">
        <v>44354</v>
      </c>
      <c r="D77" s="198">
        <v>0.72430555555555554</v>
      </c>
      <c r="E77" s="198">
        <v>0.7319444444444444</v>
      </c>
      <c r="F77" s="198" t="s">
        <v>450</v>
      </c>
      <c r="G77" s="199" t="s">
        <v>465</v>
      </c>
      <c r="H77" s="200">
        <v>18030</v>
      </c>
      <c r="I77" s="200">
        <v>10590</v>
      </c>
      <c r="J77" s="99">
        <f t="shared" si="0"/>
        <v>7440</v>
      </c>
      <c r="K77" s="172"/>
    </row>
    <row r="78" spans="2:11" ht="24.95" customHeight="1" x14ac:dyDescent="0.25">
      <c r="B78" s="292">
        <v>866</v>
      </c>
      <c r="C78" s="196">
        <v>44354</v>
      </c>
      <c r="D78" s="198">
        <v>0.73611111111111116</v>
      </c>
      <c r="E78" s="198">
        <v>0.7416666666666667</v>
      </c>
      <c r="F78" s="198" t="s">
        <v>455</v>
      </c>
      <c r="G78" s="199" t="s">
        <v>456</v>
      </c>
      <c r="H78" s="200">
        <v>8990</v>
      </c>
      <c r="I78" s="200">
        <v>7520</v>
      </c>
      <c r="J78" s="99">
        <f t="shared" si="0"/>
        <v>1470</v>
      </c>
      <c r="K78" s="172"/>
    </row>
    <row r="79" spans="2:11" ht="24.95" customHeight="1" x14ac:dyDescent="0.25">
      <c r="B79" s="292">
        <v>867</v>
      </c>
      <c r="C79" s="196">
        <v>44354</v>
      </c>
      <c r="D79" s="198">
        <v>0.76527777777777783</v>
      </c>
      <c r="E79" s="198">
        <v>0.77222222222222225</v>
      </c>
      <c r="F79" s="198" t="s">
        <v>447</v>
      </c>
      <c r="G79" s="199" t="s">
        <v>448</v>
      </c>
      <c r="H79" s="200">
        <v>17470</v>
      </c>
      <c r="I79" s="200">
        <v>11080</v>
      </c>
      <c r="J79" s="99">
        <f t="shared" si="0"/>
        <v>6390</v>
      </c>
      <c r="K79" s="172"/>
    </row>
    <row r="80" spans="2:11" ht="24.95" customHeight="1" x14ac:dyDescent="0.25">
      <c r="B80" s="292">
        <v>869</v>
      </c>
      <c r="C80" s="196">
        <v>44354</v>
      </c>
      <c r="D80" s="198">
        <v>0.78194444444444444</v>
      </c>
      <c r="E80" s="198">
        <v>0.7895833333333333</v>
      </c>
      <c r="F80" s="198" t="s">
        <v>444</v>
      </c>
      <c r="G80" s="199" t="s">
        <v>460</v>
      </c>
      <c r="H80" s="200">
        <v>13730</v>
      </c>
      <c r="I80" s="200">
        <v>10830</v>
      </c>
      <c r="J80" s="99">
        <f t="shared" si="0"/>
        <v>2900</v>
      </c>
      <c r="K80" s="172"/>
    </row>
    <row r="81" spans="2:11" ht="24.95" customHeight="1" x14ac:dyDescent="0.25">
      <c r="B81" s="292">
        <v>868</v>
      </c>
      <c r="C81" s="196">
        <v>44354</v>
      </c>
      <c r="D81" s="198">
        <v>0.78333333333333333</v>
      </c>
      <c r="E81" s="198">
        <v>0.78888888888888886</v>
      </c>
      <c r="F81" s="198" t="s">
        <v>455</v>
      </c>
      <c r="G81" s="199" t="s">
        <v>456</v>
      </c>
      <c r="H81" s="200">
        <v>8910</v>
      </c>
      <c r="I81" s="200">
        <v>7450</v>
      </c>
      <c r="J81" s="99">
        <f t="shared" si="0"/>
        <v>1460</v>
      </c>
      <c r="K81" s="172"/>
    </row>
    <row r="82" spans="2:11" ht="24.95" customHeight="1" x14ac:dyDescent="0.25">
      <c r="B82" s="292">
        <v>872</v>
      </c>
      <c r="C82" s="196">
        <v>44354</v>
      </c>
      <c r="D82" s="198">
        <v>0.8354166666666667</v>
      </c>
      <c r="E82" s="198">
        <v>0.84513888888888899</v>
      </c>
      <c r="F82" s="198" t="s">
        <v>453</v>
      </c>
      <c r="G82" s="199" t="s">
        <v>471</v>
      </c>
      <c r="H82" s="200">
        <v>18810</v>
      </c>
      <c r="I82" s="200">
        <v>10670</v>
      </c>
      <c r="J82" s="99">
        <f t="shared" si="0"/>
        <v>8140</v>
      </c>
      <c r="K82" s="172"/>
    </row>
    <row r="83" spans="2:11" ht="24.95" customHeight="1" x14ac:dyDescent="0.25">
      <c r="B83" s="292">
        <v>873</v>
      </c>
      <c r="C83" s="196">
        <v>44354</v>
      </c>
      <c r="D83" s="198">
        <v>0.9159722222222223</v>
      </c>
      <c r="E83" s="198">
        <v>0.92499999999999993</v>
      </c>
      <c r="F83" s="198" t="s">
        <v>450</v>
      </c>
      <c r="G83" s="199" t="s">
        <v>445</v>
      </c>
      <c r="H83" s="200">
        <v>21090</v>
      </c>
      <c r="I83" s="200">
        <v>10920</v>
      </c>
      <c r="J83" s="99">
        <f t="shared" si="0"/>
        <v>10170</v>
      </c>
      <c r="K83" s="172"/>
    </row>
    <row r="84" spans="2:11" ht="24.95" customHeight="1" x14ac:dyDescent="0.25">
      <c r="B84" s="292">
        <v>874</v>
      </c>
      <c r="C84" s="196">
        <v>44354</v>
      </c>
      <c r="D84" s="198">
        <v>0.94652777777777775</v>
      </c>
      <c r="E84" s="198">
        <v>0.95694444444444438</v>
      </c>
      <c r="F84" s="198" t="s">
        <v>447</v>
      </c>
      <c r="G84" s="199" t="s">
        <v>448</v>
      </c>
      <c r="H84" s="200">
        <v>20570</v>
      </c>
      <c r="I84" s="200">
        <v>11080</v>
      </c>
      <c r="J84" s="99">
        <f t="shared" si="0"/>
        <v>9490</v>
      </c>
      <c r="K84" s="172"/>
    </row>
    <row r="85" spans="2:11" ht="24.95" customHeight="1" x14ac:dyDescent="0.25">
      <c r="B85" s="292">
        <v>875</v>
      </c>
      <c r="C85" s="196">
        <v>44354</v>
      </c>
      <c r="D85" s="198">
        <v>0.98472222222222217</v>
      </c>
      <c r="E85" s="198">
        <v>0.9916666666666667</v>
      </c>
      <c r="F85" s="198" t="s">
        <v>453</v>
      </c>
      <c r="G85" s="199" t="s">
        <v>471</v>
      </c>
      <c r="H85" s="200">
        <v>19020</v>
      </c>
      <c r="I85" s="200">
        <v>10800</v>
      </c>
      <c r="J85" s="99">
        <f t="shared" si="0"/>
        <v>8220</v>
      </c>
      <c r="K85" s="172"/>
    </row>
    <row r="86" spans="2:11" ht="24.95" customHeight="1" x14ac:dyDescent="0.25">
      <c r="B86" s="292">
        <v>876</v>
      </c>
      <c r="C86" s="196">
        <v>44355</v>
      </c>
      <c r="D86" s="198">
        <v>7.4305555555555555E-2</v>
      </c>
      <c r="E86" s="198">
        <v>8.2638888888888887E-2</v>
      </c>
      <c r="F86" s="198" t="s">
        <v>450</v>
      </c>
      <c r="G86" s="199" t="s">
        <v>445</v>
      </c>
      <c r="H86" s="200">
        <v>18370</v>
      </c>
      <c r="I86" s="200">
        <v>10720</v>
      </c>
      <c r="J86" s="99">
        <f t="shared" si="0"/>
        <v>7650</v>
      </c>
      <c r="K86" s="172"/>
    </row>
    <row r="87" spans="2:11" ht="24.95" customHeight="1" x14ac:dyDescent="0.25">
      <c r="B87" s="292">
        <v>877</v>
      </c>
      <c r="C87" s="196">
        <v>44355</v>
      </c>
      <c r="D87" s="198">
        <v>0.10833333333333334</v>
      </c>
      <c r="E87" s="198">
        <v>0.11527777777777777</v>
      </c>
      <c r="F87" s="198" t="s">
        <v>447</v>
      </c>
      <c r="G87" s="199" t="s">
        <v>448</v>
      </c>
      <c r="H87" s="200">
        <v>16330</v>
      </c>
      <c r="I87" s="200">
        <v>11050</v>
      </c>
      <c r="J87" s="99">
        <f t="shared" si="0"/>
        <v>5280</v>
      </c>
      <c r="K87" s="172"/>
    </row>
    <row r="88" spans="2:11" ht="24.95" customHeight="1" x14ac:dyDescent="0.25">
      <c r="B88" s="292">
        <v>878</v>
      </c>
      <c r="C88" s="196">
        <v>44355</v>
      </c>
      <c r="D88" s="198">
        <v>0.11944444444444445</v>
      </c>
      <c r="E88" s="198">
        <v>0.12638888888888888</v>
      </c>
      <c r="F88" s="198" t="s">
        <v>444</v>
      </c>
      <c r="G88" s="199" t="s">
        <v>471</v>
      </c>
      <c r="H88" s="200">
        <v>13160</v>
      </c>
      <c r="I88" s="200">
        <v>10930</v>
      </c>
      <c r="J88" s="99">
        <f t="shared" si="0"/>
        <v>2230</v>
      </c>
      <c r="K88" s="172"/>
    </row>
    <row r="89" spans="2:11" ht="24.95" customHeight="1" x14ac:dyDescent="0.25">
      <c r="B89" s="292">
        <v>879</v>
      </c>
      <c r="C89" s="196">
        <v>44355</v>
      </c>
      <c r="D89" s="198">
        <v>0.17430555555555557</v>
      </c>
      <c r="E89" s="198">
        <v>0.18333333333333335</v>
      </c>
      <c r="F89" s="198" t="s">
        <v>450</v>
      </c>
      <c r="G89" s="199" t="s">
        <v>445</v>
      </c>
      <c r="H89" s="200">
        <v>13690</v>
      </c>
      <c r="I89" s="200">
        <v>10860</v>
      </c>
      <c r="J89" s="99">
        <f t="shared" si="0"/>
        <v>2830</v>
      </c>
      <c r="K89" s="172"/>
    </row>
    <row r="90" spans="2:11" ht="24.95" customHeight="1" x14ac:dyDescent="0.25">
      <c r="B90" s="292">
        <v>880</v>
      </c>
      <c r="C90" s="196">
        <v>44355</v>
      </c>
      <c r="D90" s="198">
        <v>0.32569444444444445</v>
      </c>
      <c r="E90" s="198">
        <v>0.33263888888888887</v>
      </c>
      <c r="F90" s="198" t="s">
        <v>453</v>
      </c>
      <c r="G90" s="199" t="s">
        <v>473</v>
      </c>
      <c r="H90" s="200">
        <v>16600</v>
      </c>
      <c r="I90" s="200">
        <v>10670</v>
      </c>
      <c r="J90" s="99">
        <f t="shared" si="0"/>
        <v>5930</v>
      </c>
      <c r="K90" s="172"/>
    </row>
    <row r="91" spans="2:11" ht="24.95" customHeight="1" x14ac:dyDescent="0.25">
      <c r="B91" s="292">
        <v>884</v>
      </c>
      <c r="C91" s="196">
        <v>44355</v>
      </c>
      <c r="D91" s="198">
        <v>0.45277777777777778</v>
      </c>
      <c r="E91" s="198">
        <v>0.4597222222222222</v>
      </c>
      <c r="F91" s="198" t="s">
        <v>455</v>
      </c>
      <c r="G91" s="199" t="s">
        <v>463</v>
      </c>
      <c r="H91" s="200">
        <v>9620</v>
      </c>
      <c r="I91" s="200">
        <v>7580</v>
      </c>
      <c r="J91" s="99">
        <f t="shared" si="0"/>
        <v>2040</v>
      </c>
      <c r="K91" s="172"/>
    </row>
    <row r="92" spans="2:11" ht="24.95" customHeight="1" x14ac:dyDescent="0.25">
      <c r="B92" s="292">
        <v>885</v>
      </c>
      <c r="C92" s="196">
        <v>44355</v>
      </c>
      <c r="D92" s="198">
        <v>0.49305555555555558</v>
      </c>
      <c r="E92" s="198">
        <v>0.50138888888888888</v>
      </c>
      <c r="F92" s="198" t="s">
        <v>447</v>
      </c>
      <c r="G92" s="199" t="s">
        <v>458</v>
      </c>
      <c r="H92" s="200">
        <v>20300</v>
      </c>
      <c r="I92" s="200">
        <v>10940</v>
      </c>
      <c r="J92" s="99">
        <f t="shared" si="0"/>
        <v>9360</v>
      </c>
      <c r="K92" s="172"/>
    </row>
    <row r="93" spans="2:11" ht="24.95" customHeight="1" x14ac:dyDescent="0.25">
      <c r="B93" s="292">
        <v>886</v>
      </c>
      <c r="C93" s="196">
        <v>44355</v>
      </c>
      <c r="D93" s="198">
        <v>0.5229166666666667</v>
      </c>
      <c r="E93" s="198">
        <v>0.52986111111111112</v>
      </c>
      <c r="F93" s="198" t="s">
        <v>444</v>
      </c>
      <c r="G93" s="199" t="s">
        <v>475</v>
      </c>
      <c r="H93" s="200">
        <v>18820</v>
      </c>
      <c r="I93" s="200">
        <v>10710</v>
      </c>
      <c r="J93" s="99">
        <f t="shared" si="0"/>
        <v>8110</v>
      </c>
      <c r="K93" s="172"/>
    </row>
    <row r="94" spans="2:11" ht="24.95" customHeight="1" x14ac:dyDescent="0.25">
      <c r="B94" s="292">
        <v>887</v>
      </c>
      <c r="C94" s="196">
        <v>44355</v>
      </c>
      <c r="D94" s="198">
        <v>0.5756944444444444</v>
      </c>
      <c r="E94" s="198">
        <v>0.58124999999999993</v>
      </c>
      <c r="F94" s="198" t="s">
        <v>455</v>
      </c>
      <c r="G94" s="199" t="s">
        <v>463</v>
      </c>
      <c r="H94" s="200">
        <v>8950</v>
      </c>
      <c r="I94" s="200">
        <v>7490</v>
      </c>
      <c r="J94" s="99">
        <f t="shared" si="0"/>
        <v>1460</v>
      </c>
      <c r="K94" s="172"/>
    </row>
    <row r="95" spans="2:11" ht="24.95" customHeight="1" x14ac:dyDescent="0.25">
      <c r="B95" s="292">
        <v>888</v>
      </c>
      <c r="C95" s="196">
        <v>44355</v>
      </c>
      <c r="D95" s="198">
        <v>0.59513888888888888</v>
      </c>
      <c r="E95" s="198">
        <v>0.6020833333333333</v>
      </c>
      <c r="F95" s="198" t="s">
        <v>450</v>
      </c>
      <c r="G95" s="199" t="s">
        <v>465</v>
      </c>
      <c r="H95" s="200">
        <v>18440</v>
      </c>
      <c r="I95" s="200">
        <v>10660</v>
      </c>
      <c r="J95" s="99">
        <f t="shared" si="0"/>
        <v>7780</v>
      </c>
      <c r="K95" s="172"/>
    </row>
    <row r="96" spans="2:11" ht="24.95" customHeight="1" x14ac:dyDescent="0.25">
      <c r="B96" s="292">
        <v>889</v>
      </c>
      <c r="C96" s="196">
        <v>44355</v>
      </c>
      <c r="D96" s="198">
        <v>0.61527777777777781</v>
      </c>
      <c r="E96" s="198">
        <v>0.62361111111111112</v>
      </c>
      <c r="F96" s="198" t="s">
        <v>453</v>
      </c>
      <c r="G96" s="199" t="s">
        <v>473</v>
      </c>
      <c r="H96" s="200">
        <v>18730</v>
      </c>
      <c r="I96" s="200">
        <v>10700</v>
      </c>
      <c r="J96" s="99">
        <f t="shared" si="0"/>
        <v>8030</v>
      </c>
      <c r="K96" s="172"/>
    </row>
    <row r="97" spans="2:11" ht="24.95" customHeight="1" x14ac:dyDescent="0.25">
      <c r="B97" s="292">
        <v>892</v>
      </c>
      <c r="C97" s="196">
        <v>44355</v>
      </c>
      <c r="D97" s="198">
        <v>0.72916666666666663</v>
      </c>
      <c r="E97" s="198">
        <v>0.7368055555555556</v>
      </c>
      <c r="F97" s="198" t="s">
        <v>450</v>
      </c>
      <c r="G97" s="199" t="s">
        <v>465</v>
      </c>
      <c r="H97" s="200">
        <v>16590</v>
      </c>
      <c r="I97" s="200">
        <v>11060</v>
      </c>
      <c r="J97" s="99">
        <f t="shared" si="0"/>
        <v>5530</v>
      </c>
      <c r="K97" s="172"/>
    </row>
    <row r="98" spans="2:11" ht="24.95" customHeight="1" x14ac:dyDescent="0.25">
      <c r="B98" s="292">
        <v>891</v>
      </c>
      <c r="C98" s="196">
        <v>44355</v>
      </c>
      <c r="D98" s="198">
        <v>0.72986111111111107</v>
      </c>
      <c r="E98" s="198">
        <v>0.73541666666666661</v>
      </c>
      <c r="F98" s="198" t="s">
        <v>453</v>
      </c>
      <c r="G98" s="199" t="s">
        <v>473</v>
      </c>
      <c r="H98" s="200">
        <v>15400</v>
      </c>
      <c r="I98" s="200">
        <v>10710</v>
      </c>
      <c r="J98" s="99">
        <f t="shared" si="0"/>
        <v>4690</v>
      </c>
      <c r="K98" s="172"/>
    </row>
    <row r="99" spans="2:11" ht="24.95" customHeight="1" x14ac:dyDescent="0.25">
      <c r="B99" s="292">
        <v>893</v>
      </c>
      <c r="C99" s="196">
        <v>44355</v>
      </c>
      <c r="D99" s="198">
        <v>0.73958333333333337</v>
      </c>
      <c r="E99" s="198">
        <v>0.74722222222222223</v>
      </c>
      <c r="F99" s="198" t="s">
        <v>447</v>
      </c>
      <c r="G99" s="199" t="s">
        <v>458</v>
      </c>
      <c r="H99" s="200">
        <v>17190</v>
      </c>
      <c r="I99" s="200">
        <v>10910</v>
      </c>
      <c r="J99" s="99">
        <f t="shared" si="0"/>
        <v>6280</v>
      </c>
      <c r="K99" s="172"/>
    </row>
    <row r="100" spans="2:11" ht="24.95" customHeight="1" x14ac:dyDescent="0.25">
      <c r="B100" s="292">
        <v>894</v>
      </c>
      <c r="C100" s="196">
        <v>44355</v>
      </c>
      <c r="D100" s="198">
        <v>0.76458333333333339</v>
      </c>
      <c r="E100" s="198">
        <v>0.7715277777777777</v>
      </c>
      <c r="F100" s="198" t="s">
        <v>444</v>
      </c>
      <c r="G100" s="199" t="s">
        <v>475</v>
      </c>
      <c r="H100" s="200">
        <v>17560</v>
      </c>
      <c r="I100" s="200">
        <v>10790</v>
      </c>
      <c r="J100" s="99">
        <f t="shared" si="0"/>
        <v>6770</v>
      </c>
      <c r="K100" s="172"/>
    </row>
    <row r="101" spans="2:11" ht="24.95" customHeight="1" x14ac:dyDescent="0.25">
      <c r="B101" s="292">
        <v>895</v>
      </c>
      <c r="C101" s="196">
        <v>44355</v>
      </c>
      <c r="D101" s="198">
        <v>0.91180555555555554</v>
      </c>
      <c r="E101" s="198">
        <v>0.92083333333333339</v>
      </c>
      <c r="F101" s="198" t="s">
        <v>444</v>
      </c>
      <c r="G101" s="199" t="s">
        <v>471</v>
      </c>
      <c r="H101" s="200">
        <v>18720</v>
      </c>
      <c r="I101" s="200">
        <v>10900</v>
      </c>
      <c r="J101" s="99">
        <f t="shared" si="0"/>
        <v>7820</v>
      </c>
      <c r="K101" s="172"/>
    </row>
    <row r="102" spans="2:11" ht="24.95" customHeight="1" x14ac:dyDescent="0.25">
      <c r="B102" s="292">
        <v>896</v>
      </c>
      <c r="C102" s="196">
        <v>44355</v>
      </c>
      <c r="D102" s="198">
        <v>0.91736111111111107</v>
      </c>
      <c r="E102" s="198">
        <v>0.92499999999999993</v>
      </c>
      <c r="F102" s="198" t="s">
        <v>447</v>
      </c>
      <c r="G102" s="199" t="s">
        <v>451</v>
      </c>
      <c r="H102" s="200">
        <v>21070</v>
      </c>
      <c r="I102" s="200">
        <v>11020</v>
      </c>
      <c r="J102" s="99">
        <f t="shared" si="0"/>
        <v>10050</v>
      </c>
      <c r="K102" s="172"/>
    </row>
    <row r="103" spans="2:11" ht="24.95" customHeight="1" x14ac:dyDescent="0.25">
      <c r="B103" s="292">
        <v>897</v>
      </c>
      <c r="C103" s="196">
        <v>44355</v>
      </c>
      <c r="D103" s="198">
        <v>0.97152777777777777</v>
      </c>
      <c r="E103" s="198">
        <v>0.98055555555555562</v>
      </c>
      <c r="F103" s="198" t="s">
        <v>453</v>
      </c>
      <c r="G103" s="199" t="s">
        <v>448</v>
      </c>
      <c r="H103" s="200">
        <v>19370</v>
      </c>
      <c r="I103" s="200">
        <v>10880</v>
      </c>
      <c r="J103" s="99">
        <f t="shared" si="0"/>
        <v>8490</v>
      </c>
      <c r="K103" s="172"/>
    </row>
    <row r="104" spans="2:11" ht="24.95" customHeight="1" x14ac:dyDescent="0.25">
      <c r="B104" s="292">
        <v>898</v>
      </c>
      <c r="C104" s="196">
        <v>44356</v>
      </c>
      <c r="D104" s="198">
        <v>2.8472222222222222E-2</v>
      </c>
      <c r="E104" s="198">
        <v>3.5416666666666666E-2</v>
      </c>
      <c r="F104" s="198" t="s">
        <v>453</v>
      </c>
      <c r="G104" s="199" t="s">
        <v>448</v>
      </c>
      <c r="H104" s="200">
        <v>12470</v>
      </c>
      <c r="I104" s="200">
        <v>10740</v>
      </c>
      <c r="J104" s="99">
        <f t="shared" si="0"/>
        <v>1730</v>
      </c>
      <c r="K104" s="172"/>
    </row>
    <row r="105" spans="2:11" ht="24.95" customHeight="1" x14ac:dyDescent="0.25">
      <c r="B105" s="292">
        <v>899</v>
      </c>
      <c r="C105" s="196">
        <v>44356</v>
      </c>
      <c r="D105" s="198">
        <v>8.819444444444445E-2</v>
      </c>
      <c r="E105" s="198">
        <v>9.9999999999999992E-2</v>
      </c>
      <c r="F105" s="198" t="s">
        <v>444</v>
      </c>
      <c r="G105" s="199" t="s">
        <v>471</v>
      </c>
      <c r="H105" s="200">
        <v>18330</v>
      </c>
      <c r="I105" s="200">
        <v>10810</v>
      </c>
      <c r="J105" s="99">
        <f t="shared" si="0"/>
        <v>7520</v>
      </c>
      <c r="K105" s="172"/>
    </row>
    <row r="106" spans="2:11" ht="24.95" customHeight="1" x14ac:dyDescent="0.25">
      <c r="B106" s="292">
        <v>904</v>
      </c>
      <c r="C106" s="196">
        <v>44356</v>
      </c>
      <c r="D106" s="198">
        <v>0.46458333333333335</v>
      </c>
      <c r="E106" s="198">
        <v>0.47013888888888888</v>
      </c>
      <c r="F106" s="198" t="s">
        <v>447</v>
      </c>
      <c r="G106" s="199" t="s">
        <v>460</v>
      </c>
      <c r="H106" s="200">
        <v>19690</v>
      </c>
      <c r="I106" s="200">
        <v>10770</v>
      </c>
      <c r="J106" s="99">
        <f t="shared" si="0"/>
        <v>8920</v>
      </c>
      <c r="K106" s="172"/>
    </row>
    <row r="107" spans="2:11" ht="24.95" customHeight="1" x14ac:dyDescent="0.25">
      <c r="B107" s="292">
        <v>905</v>
      </c>
      <c r="C107" s="196">
        <v>44356</v>
      </c>
      <c r="D107" s="198">
        <v>0.5131944444444444</v>
      </c>
      <c r="E107" s="198">
        <v>0.52013888888888882</v>
      </c>
      <c r="F107" s="198" t="s">
        <v>455</v>
      </c>
      <c r="G107" s="199" t="s">
        <v>456</v>
      </c>
      <c r="H107" s="200">
        <v>10650</v>
      </c>
      <c r="I107" s="200">
        <v>7530</v>
      </c>
      <c r="J107" s="99">
        <f t="shared" si="0"/>
        <v>3120</v>
      </c>
      <c r="K107" s="172"/>
    </row>
    <row r="108" spans="2:11" ht="24.95" customHeight="1" x14ac:dyDescent="0.25">
      <c r="B108" s="292">
        <v>906</v>
      </c>
      <c r="C108" s="196">
        <v>44356</v>
      </c>
      <c r="D108" s="198">
        <v>0.57152777777777775</v>
      </c>
      <c r="E108" s="198">
        <v>0.57777777777777783</v>
      </c>
      <c r="F108" s="198" t="s">
        <v>447</v>
      </c>
      <c r="G108" s="199" t="s">
        <v>460</v>
      </c>
      <c r="H108" s="200">
        <v>15820</v>
      </c>
      <c r="I108" s="200">
        <v>10730</v>
      </c>
      <c r="J108" s="99">
        <f t="shared" si="0"/>
        <v>5090</v>
      </c>
      <c r="K108" s="172"/>
    </row>
    <row r="109" spans="2:11" ht="24.95" customHeight="1" x14ac:dyDescent="0.25">
      <c r="B109" s="292">
        <v>908</v>
      </c>
      <c r="C109" s="196">
        <v>44356</v>
      </c>
      <c r="D109" s="198">
        <v>0.59861111111111109</v>
      </c>
      <c r="E109" s="198">
        <v>0.60555555555555551</v>
      </c>
      <c r="F109" s="198" t="s">
        <v>453</v>
      </c>
      <c r="G109" s="199" t="s">
        <v>463</v>
      </c>
      <c r="H109" s="200">
        <v>16460</v>
      </c>
      <c r="I109" s="200">
        <v>10710</v>
      </c>
      <c r="J109" s="99">
        <f t="shared" si="0"/>
        <v>5750</v>
      </c>
      <c r="K109" s="172"/>
    </row>
    <row r="110" spans="2:11" ht="24.95" customHeight="1" x14ac:dyDescent="0.25">
      <c r="B110" s="292">
        <v>909</v>
      </c>
      <c r="C110" s="196">
        <v>44356</v>
      </c>
      <c r="D110" s="198">
        <v>0.59930555555555554</v>
      </c>
      <c r="E110" s="198">
        <v>0.6069444444444444</v>
      </c>
      <c r="F110" s="198" t="s">
        <v>444</v>
      </c>
      <c r="G110" s="199" t="s">
        <v>474</v>
      </c>
      <c r="H110" s="200">
        <v>18420</v>
      </c>
      <c r="I110" s="200">
        <v>10700</v>
      </c>
      <c r="J110" s="99">
        <f t="shared" si="0"/>
        <v>7720</v>
      </c>
      <c r="K110" s="172"/>
    </row>
    <row r="111" spans="2:11" ht="24.95" customHeight="1" x14ac:dyDescent="0.25">
      <c r="B111" s="292">
        <v>910</v>
      </c>
      <c r="C111" s="196">
        <v>44356</v>
      </c>
      <c r="D111" s="198">
        <v>0.61111111111111105</v>
      </c>
      <c r="E111" s="198">
        <v>0.61875000000000002</v>
      </c>
      <c r="F111" s="198" t="s">
        <v>455</v>
      </c>
      <c r="G111" s="199" t="s">
        <v>456</v>
      </c>
      <c r="H111" s="200">
        <v>8700</v>
      </c>
      <c r="I111" s="200">
        <v>7520</v>
      </c>
      <c r="J111" s="99">
        <f t="shared" si="0"/>
        <v>1180</v>
      </c>
      <c r="K111" s="172"/>
    </row>
    <row r="112" spans="2:11" ht="24.95" customHeight="1" x14ac:dyDescent="0.25">
      <c r="B112" s="292">
        <v>911</v>
      </c>
      <c r="C112" s="196">
        <v>44356</v>
      </c>
      <c r="D112" s="198">
        <v>0.61388888888888882</v>
      </c>
      <c r="E112" s="198">
        <v>0.62222222222222223</v>
      </c>
      <c r="F112" s="198" t="s">
        <v>450</v>
      </c>
      <c r="G112" s="199" t="s">
        <v>475</v>
      </c>
      <c r="H112" s="200">
        <v>16270</v>
      </c>
      <c r="I112" s="200">
        <v>10710</v>
      </c>
      <c r="J112" s="99">
        <f t="shared" si="0"/>
        <v>5560</v>
      </c>
      <c r="K112" s="172"/>
    </row>
    <row r="113" spans="2:11" ht="24.95" customHeight="1" x14ac:dyDescent="0.25">
      <c r="B113" s="292">
        <v>912</v>
      </c>
      <c r="C113" s="196">
        <v>44356</v>
      </c>
      <c r="D113" s="198">
        <v>0.72569444444444453</v>
      </c>
      <c r="E113" s="198">
        <v>0.73333333333333339</v>
      </c>
      <c r="F113" s="198" t="s">
        <v>450</v>
      </c>
      <c r="G113" s="199" t="s">
        <v>475</v>
      </c>
      <c r="H113" s="200">
        <v>14250</v>
      </c>
      <c r="I113" s="200">
        <v>10680</v>
      </c>
      <c r="J113" s="99">
        <f t="shared" si="0"/>
        <v>3570</v>
      </c>
      <c r="K113" s="172"/>
    </row>
    <row r="114" spans="2:11" ht="24.95" customHeight="1" x14ac:dyDescent="0.25">
      <c r="B114" s="294">
        <v>913</v>
      </c>
      <c r="C114" s="196">
        <v>44356</v>
      </c>
      <c r="D114" s="295">
        <v>0.7319444444444444</v>
      </c>
      <c r="E114" s="295">
        <v>0.7402777777777777</v>
      </c>
      <c r="F114" s="198" t="s">
        <v>453</v>
      </c>
      <c r="G114" s="296" t="s">
        <v>463</v>
      </c>
      <c r="H114" s="297">
        <v>14290</v>
      </c>
      <c r="I114" s="297">
        <v>10810</v>
      </c>
      <c r="J114" s="99">
        <f t="shared" si="0"/>
        <v>3480</v>
      </c>
      <c r="K114" s="172"/>
    </row>
    <row r="115" spans="2:11" ht="24.95" customHeight="1" x14ac:dyDescent="0.25">
      <c r="B115" s="292">
        <v>914</v>
      </c>
      <c r="C115" s="196">
        <v>44356</v>
      </c>
      <c r="D115" s="198">
        <v>0.91041666666666676</v>
      </c>
      <c r="E115" s="198">
        <v>0.92083333333333339</v>
      </c>
      <c r="F115" s="198" t="s">
        <v>444</v>
      </c>
      <c r="G115" s="199" t="s">
        <v>471</v>
      </c>
      <c r="H115" s="200">
        <v>18600</v>
      </c>
      <c r="I115" s="200">
        <v>10750</v>
      </c>
      <c r="J115" s="99">
        <f t="shared" si="0"/>
        <v>7850</v>
      </c>
      <c r="K115" s="172"/>
    </row>
    <row r="116" spans="2:11" ht="24.95" customHeight="1" x14ac:dyDescent="0.25">
      <c r="B116" s="292">
        <v>915</v>
      </c>
      <c r="C116" s="196">
        <v>44356</v>
      </c>
      <c r="D116" s="198">
        <v>0.93333333333333324</v>
      </c>
      <c r="E116" s="198">
        <v>0.94166666666666676</v>
      </c>
      <c r="F116" s="198" t="s">
        <v>450</v>
      </c>
      <c r="G116" s="199" t="s">
        <v>451</v>
      </c>
      <c r="H116" s="200">
        <v>20080</v>
      </c>
      <c r="I116" s="200">
        <v>10810</v>
      </c>
      <c r="J116" s="99">
        <f t="shared" si="0"/>
        <v>9270</v>
      </c>
      <c r="K116" s="172"/>
    </row>
    <row r="117" spans="2:11" ht="24.95" customHeight="1" x14ac:dyDescent="0.25">
      <c r="B117" s="292">
        <v>916</v>
      </c>
      <c r="C117" s="196">
        <v>44356</v>
      </c>
      <c r="D117" s="198">
        <v>0.99861111111111101</v>
      </c>
      <c r="E117" s="198">
        <v>6.9444444444444441E-3</v>
      </c>
      <c r="F117" s="198" t="s">
        <v>447</v>
      </c>
      <c r="G117" s="199" t="s">
        <v>445</v>
      </c>
      <c r="H117" s="200">
        <v>19880</v>
      </c>
      <c r="I117" s="200">
        <v>11020</v>
      </c>
      <c r="J117" s="99">
        <f t="shared" si="0"/>
        <v>8860</v>
      </c>
      <c r="K117" s="172"/>
    </row>
    <row r="118" spans="2:11" ht="24.95" customHeight="1" x14ac:dyDescent="0.25">
      <c r="B118" s="292">
        <v>917</v>
      </c>
      <c r="C118" s="196">
        <v>44357</v>
      </c>
      <c r="D118" s="198">
        <v>4.2361111111111106E-2</v>
      </c>
      <c r="E118" s="198">
        <v>4.9305555555555554E-2</v>
      </c>
      <c r="F118" s="198" t="s">
        <v>444</v>
      </c>
      <c r="G118" s="199" t="s">
        <v>471</v>
      </c>
      <c r="H118" s="200">
        <v>15720</v>
      </c>
      <c r="I118" s="200">
        <v>10840</v>
      </c>
      <c r="J118" s="99">
        <f t="shared" si="0"/>
        <v>4880</v>
      </c>
      <c r="K118" s="172"/>
    </row>
    <row r="119" spans="2:11" ht="24.95" customHeight="1" x14ac:dyDescent="0.25">
      <c r="B119" s="292">
        <v>920</v>
      </c>
      <c r="C119" s="196">
        <v>44357</v>
      </c>
      <c r="D119" s="198">
        <v>0.48333333333333334</v>
      </c>
      <c r="E119" s="198">
        <v>0.4909722222222222</v>
      </c>
      <c r="F119" s="198" t="s">
        <v>447</v>
      </c>
      <c r="G119" s="199" t="s">
        <v>458</v>
      </c>
      <c r="H119" s="200">
        <v>19910</v>
      </c>
      <c r="I119" s="200">
        <v>10960</v>
      </c>
      <c r="J119" s="99">
        <f t="shared" si="0"/>
        <v>8950</v>
      </c>
      <c r="K119" s="172"/>
    </row>
    <row r="120" spans="2:11" ht="24.95" customHeight="1" x14ac:dyDescent="0.25">
      <c r="B120" s="292">
        <v>921</v>
      </c>
      <c r="C120" s="196">
        <v>44357</v>
      </c>
      <c r="D120" s="198">
        <v>0.48888888888888887</v>
      </c>
      <c r="E120" s="198">
        <v>0.5</v>
      </c>
      <c r="F120" s="198" t="s">
        <v>453</v>
      </c>
      <c r="G120" s="199" t="s">
        <v>473</v>
      </c>
      <c r="H120" s="200">
        <v>15680</v>
      </c>
      <c r="I120" s="200">
        <v>10800</v>
      </c>
      <c r="J120" s="99">
        <f t="shared" si="0"/>
        <v>4880</v>
      </c>
      <c r="K120" s="172"/>
    </row>
    <row r="121" spans="2:11" ht="24.95" customHeight="1" x14ac:dyDescent="0.25">
      <c r="B121" s="292">
        <v>922</v>
      </c>
      <c r="C121" s="196">
        <v>44357</v>
      </c>
      <c r="D121" s="198">
        <v>0.5180555555555556</v>
      </c>
      <c r="E121" s="198">
        <v>0.53125</v>
      </c>
      <c r="F121" s="198" t="s">
        <v>450</v>
      </c>
      <c r="G121" s="199" t="s">
        <v>465</v>
      </c>
      <c r="H121" s="200">
        <v>17070</v>
      </c>
      <c r="I121" s="200">
        <v>10560</v>
      </c>
      <c r="J121" s="99">
        <f t="shared" ref="J121:J341" si="1">H121-I121</f>
        <v>6510</v>
      </c>
      <c r="K121" s="172"/>
    </row>
    <row r="122" spans="2:11" ht="24.95" customHeight="1" x14ac:dyDescent="0.25">
      <c r="B122" s="292">
        <v>923</v>
      </c>
      <c r="C122" s="196">
        <v>44357</v>
      </c>
      <c r="D122" s="198">
        <v>0.52847222222222223</v>
      </c>
      <c r="E122" s="198">
        <v>0.53472222222222221</v>
      </c>
      <c r="F122" s="198" t="s">
        <v>444</v>
      </c>
      <c r="G122" s="199" t="s">
        <v>460</v>
      </c>
      <c r="H122" s="200">
        <v>18130</v>
      </c>
      <c r="I122" s="200">
        <v>10580</v>
      </c>
      <c r="J122" s="99">
        <f t="shared" si="1"/>
        <v>7550</v>
      </c>
      <c r="K122" s="172"/>
    </row>
    <row r="123" spans="2:11" ht="24.95" customHeight="1" x14ac:dyDescent="0.25">
      <c r="B123" s="292">
        <v>924</v>
      </c>
      <c r="C123" s="196">
        <v>44357</v>
      </c>
      <c r="D123" s="198">
        <v>0.5756944444444444</v>
      </c>
      <c r="E123" s="198">
        <v>0.5854166666666667</v>
      </c>
      <c r="F123" s="198" t="s">
        <v>455</v>
      </c>
      <c r="G123" s="199" t="s">
        <v>475</v>
      </c>
      <c r="H123" s="200">
        <v>10310</v>
      </c>
      <c r="I123" s="200">
        <v>7520</v>
      </c>
      <c r="J123" s="99">
        <f t="shared" si="1"/>
        <v>2790</v>
      </c>
      <c r="K123" s="172"/>
    </row>
    <row r="124" spans="2:11" ht="24.95" customHeight="1" x14ac:dyDescent="0.25">
      <c r="B124" s="292">
        <v>933</v>
      </c>
      <c r="C124" s="196">
        <v>44357</v>
      </c>
      <c r="D124" s="198">
        <v>0.6694444444444444</v>
      </c>
      <c r="E124" s="198">
        <v>0.67499999999999993</v>
      </c>
      <c r="F124" s="198" t="s">
        <v>455</v>
      </c>
      <c r="G124" s="199" t="s">
        <v>475</v>
      </c>
      <c r="H124" s="200">
        <v>8370</v>
      </c>
      <c r="I124" s="200">
        <v>7410</v>
      </c>
      <c r="J124" s="99">
        <f t="shared" si="1"/>
        <v>960</v>
      </c>
      <c r="K124" s="172"/>
    </row>
    <row r="125" spans="2:11" ht="24.95" customHeight="1" x14ac:dyDescent="0.25">
      <c r="B125" s="294">
        <v>938</v>
      </c>
      <c r="C125" s="196">
        <v>44357</v>
      </c>
      <c r="D125" s="295">
        <v>0.86041666666666661</v>
      </c>
      <c r="E125" s="295">
        <v>0.86805555555555547</v>
      </c>
      <c r="F125" s="198" t="s">
        <v>444</v>
      </c>
      <c r="G125" s="296" t="s">
        <v>445</v>
      </c>
      <c r="H125" s="297">
        <v>17870</v>
      </c>
      <c r="I125" s="297">
        <v>10770</v>
      </c>
      <c r="J125" s="99">
        <f t="shared" si="1"/>
        <v>7100</v>
      </c>
      <c r="K125" s="172"/>
    </row>
    <row r="126" spans="2:11" ht="24.95" customHeight="1" x14ac:dyDescent="0.25">
      <c r="B126" s="294">
        <v>939</v>
      </c>
      <c r="C126" s="196">
        <v>44357</v>
      </c>
      <c r="D126" s="295">
        <v>0.93055555555555547</v>
      </c>
      <c r="E126" s="295">
        <v>0.93888888888888899</v>
      </c>
      <c r="F126" s="198" t="s">
        <v>450</v>
      </c>
      <c r="G126" s="296" t="s">
        <v>451</v>
      </c>
      <c r="H126" s="297">
        <v>19930</v>
      </c>
      <c r="I126" s="297">
        <v>10730</v>
      </c>
      <c r="J126" s="99">
        <f t="shared" si="1"/>
        <v>9200</v>
      </c>
      <c r="K126" s="172"/>
    </row>
    <row r="127" spans="2:11" ht="24.95" customHeight="1" x14ac:dyDescent="0.25">
      <c r="B127" s="294">
        <v>940</v>
      </c>
      <c r="C127" s="196">
        <v>44357</v>
      </c>
      <c r="D127" s="295">
        <v>0.93819444444444444</v>
      </c>
      <c r="E127" s="298">
        <v>0.95000000000000007</v>
      </c>
      <c r="F127" s="198" t="s">
        <v>447</v>
      </c>
      <c r="G127" s="296" t="s">
        <v>448</v>
      </c>
      <c r="H127" s="297">
        <v>21230</v>
      </c>
      <c r="I127" s="297">
        <v>11020</v>
      </c>
      <c r="J127" s="99">
        <f t="shared" si="1"/>
        <v>10210</v>
      </c>
      <c r="K127" s="172"/>
    </row>
    <row r="128" spans="2:11" ht="24.95" customHeight="1" x14ac:dyDescent="0.25">
      <c r="B128" s="294">
        <v>941</v>
      </c>
      <c r="C128" s="196">
        <v>44357</v>
      </c>
      <c r="D128" s="295">
        <v>0.94791666666666663</v>
      </c>
      <c r="E128" s="295">
        <v>0.95486111111111116</v>
      </c>
      <c r="F128" s="295" t="s">
        <v>444</v>
      </c>
      <c r="G128" s="296" t="s">
        <v>445</v>
      </c>
      <c r="H128" s="297">
        <v>14250</v>
      </c>
      <c r="I128" s="297">
        <v>10760</v>
      </c>
      <c r="J128" s="99">
        <f t="shared" si="1"/>
        <v>3490</v>
      </c>
      <c r="K128" s="172"/>
    </row>
    <row r="129" spans="2:11" ht="24.95" customHeight="1" x14ac:dyDescent="0.25">
      <c r="B129" s="294">
        <v>953</v>
      </c>
      <c r="C129" s="196">
        <v>44358</v>
      </c>
      <c r="D129" s="295">
        <v>0.4145833333333333</v>
      </c>
      <c r="E129" s="295">
        <v>0.42291666666666666</v>
      </c>
      <c r="F129" s="198" t="s">
        <v>455</v>
      </c>
      <c r="G129" s="296" t="s">
        <v>456</v>
      </c>
      <c r="H129" s="297">
        <v>10000</v>
      </c>
      <c r="I129" s="297">
        <v>7460</v>
      </c>
      <c r="J129" s="99">
        <f t="shared" si="1"/>
        <v>2540</v>
      </c>
      <c r="K129" s="172"/>
    </row>
    <row r="130" spans="2:11" ht="24.95" customHeight="1" x14ac:dyDescent="0.25">
      <c r="B130" s="294">
        <v>959</v>
      </c>
      <c r="C130" s="196">
        <v>44358</v>
      </c>
      <c r="D130" s="295">
        <v>0.45</v>
      </c>
      <c r="E130" s="295">
        <v>0.45833333333333331</v>
      </c>
      <c r="F130" s="198" t="s">
        <v>447</v>
      </c>
      <c r="G130" s="296" t="s">
        <v>458</v>
      </c>
      <c r="H130" s="297">
        <v>20120</v>
      </c>
      <c r="I130" s="297">
        <v>10950</v>
      </c>
      <c r="J130" s="99">
        <f t="shared" si="1"/>
        <v>9170</v>
      </c>
      <c r="K130" s="172"/>
    </row>
    <row r="131" spans="2:11" ht="24.95" customHeight="1" x14ac:dyDescent="0.25">
      <c r="B131" s="294">
        <v>966</v>
      </c>
      <c r="C131" s="196">
        <v>44358</v>
      </c>
      <c r="D131" s="295">
        <v>0.53680555555555554</v>
      </c>
      <c r="E131" s="295">
        <v>0.54305555555555551</v>
      </c>
      <c r="F131" s="198" t="s">
        <v>444</v>
      </c>
      <c r="G131" s="296" t="s">
        <v>474</v>
      </c>
      <c r="H131" s="297">
        <v>19020</v>
      </c>
      <c r="I131" s="297">
        <v>10680</v>
      </c>
      <c r="J131" s="99">
        <f t="shared" si="1"/>
        <v>8340</v>
      </c>
      <c r="K131" s="172"/>
    </row>
    <row r="132" spans="2:11" ht="24.95" customHeight="1" x14ac:dyDescent="0.25">
      <c r="B132" s="294">
        <v>965</v>
      </c>
      <c r="C132" s="196">
        <v>44358</v>
      </c>
      <c r="D132" s="295">
        <v>0.51527777777777783</v>
      </c>
      <c r="E132" s="295">
        <v>0.5229166666666667</v>
      </c>
      <c r="F132" s="295" t="s">
        <v>450</v>
      </c>
      <c r="G132" s="296" t="s">
        <v>465</v>
      </c>
      <c r="H132" s="297">
        <v>18340</v>
      </c>
      <c r="I132" s="297">
        <v>10700</v>
      </c>
      <c r="J132" s="99">
        <f t="shared" si="1"/>
        <v>7640</v>
      </c>
      <c r="K132" s="172"/>
    </row>
    <row r="133" spans="2:11" ht="24.95" customHeight="1" x14ac:dyDescent="0.25">
      <c r="B133" s="294">
        <v>967</v>
      </c>
      <c r="C133" s="196">
        <v>44358</v>
      </c>
      <c r="D133" s="295">
        <v>0.55347222222222225</v>
      </c>
      <c r="E133" s="295">
        <v>0.56041666666666667</v>
      </c>
      <c r="F133" s="295" t="s">
        <v>447</v>
      </c>
      <c r="G133" s="296" t="s">
        <v>458</v>
      </c>
      <c r="H133" s="297">
        <v>15130</v>
      </c>
      <c r="I133" s="297">
        <v>10830</v>
      </c>
      <c r="J133" s="99">
        <f t="shared" si="1"/>
        <v>4300</v>
      </c>
      <c r="K133" s="172"/>
    </row>
    <row r="134" spans="2:11" ht="24.95" customHeight="1" x14ac:dyDescent="0.25">
      <c r="B134" s="294">
        <v>969</v>
      </c>
      <c r="C134" s="196">
        <v>44358</v>
      </c>
      <c r="D134" s="295">
        <v>0.55763888888888891</v>
      </c>
      <c r="E134" s="295">
        <v>0.56458333333333333</v>
      </c>
      <c r="F134" s="295" t="s">
        <v>455</v>
      </c>
      <c r="G134" s="296" t="s">
        <v>456</v>
      </c>
      <c r="H134" s="297">
        <v>10010</v>
      </c>
      <c r="I134" s="297">
        <v>7430</v>
      </c>
      <c r="J134" s="99">
        <f t="shared" si="1"/>
        <v>2580</v>
      </c>
      <c r="K134" s="172"/>
    </row>
    <row r="135" spans="2:11" ht="24.95" customHeight="1" x14ac:dyDescent="0.25">
      <c r="B135" s="294">
        <v>977</v>
      </c>
      <c r="C135" s="196">
        <v>44358</v>
      </c>
      <c r="D135" s="295">
        <v>0.60277777777777775</v>
      </c>
      <c r="E135" s="295">
        <v>0.6118055555555556</v>
      </c>
      <c r="F135" s="295" t="s">
        <v>453</v>
      </c>
      <c r="G135" s="296" t="s">
        <v>463</v>
      </c>
      <c r="H135" s="297">
        <v>17140</v>
      </c>
      <c r="I135" s="297">
        <v>10620</v>
      </c>
      <c r="J135" s="99">
        <f t="shared" si="1"/>
        <v>6520</v>
      </c>
      <c r="K135" s="172"/>
    </row>
    <row r="136" spans="2:11" ht="24.95" customHeight="1" x14ac:dyDescent="0.25">
      <c r="B136" s="294">
        <v>987</v>
      </c>
      <c r="C136" s="196">
        <v>44358</v>
      </c>
      <c r="D136" s="295">
        <v>0.92083333333333339</v>
      </c>
      <c r="E136" s="295">
        <v>0.9291666666666667</v>
      </c>
      <c r="F136" s="295" t="s">
        <v>444</v>
      </c>
      <c r="G136" s="296" t="s">
        <v>471</v>
      </c>
      <c r="H136" s="297">
        <v>19640</v>
      </c>
      <c r="I136" s="297">
        <v>10990</v>
      </c>
      <c r="J136" s="99">
        <f t="shared" si="1"/>
        <v>8650</v>
      </c>
      <c r="K136" s="172"/>
    </row>
    <row r="137" spans="2:11" ht="24.95" customHeight="1" x14ac:dyDescent="0.25">
      <c r="B137" s="294">
        <v>988</v>
      </c>
      <c r="C137" s="196">
        <v>44358</v>
      </c>
      <c r="D137" s="295">
        <v>0.93541666666666667</v>
      </c>
      <c r="E137" s="295">
        <v>0.94236111111111109</v>
      </c>
      <c r="F137" s="198" t="s">
        <v>447</v>
      </c>
      <c r="G137" s="296" t="s">
        <v>448</v>
      </c>
      <c r="H137" s="297">
        <v>19650</v>
      </c>
      <c r="I137" s="297">
        <v>11210</v>
      </c>
      <c r="J137" s="99">
        <f t="shared" si="1"/>
        <v>8440</v>
      </c>
      <c r="K137" s="172"/>
    </row>
    <row r="138" spans="2:11" ht="24.95" customHeight="1" x14ac:dyDescent="0.25">
      <c r="B138" s="294">
        <v>989</v>
      </c>
      <c r="C138" s="196">
        <v>44358</v>
      </c>
      <c r="D138" s="295">
        <v>0.96597222222222223</v>
      </c>
      <c r="E138" s="295">
        <v>0.97638888888888886</v>
      </c>
      <c r="F138" s="198" t="s">
        <v>450</v>
      </c>
      <c r="G138" s="296" t="s">
        <v>445</v>
      </c>
      <c r="H138" s="297">
        <v>21350</v>
      </c>
      <c r="I138" s="297">
        <v>10930</v>
      </c>
      <c r="J138" s="99">
        <f t="shared" si="1"/>
        <v>10420</v>
      </c>
      <c r="K138" s="172"/>
    </row>
    <row r="139" spans="2:11" ht="24.95" customHeight="1" x14ac:dyDescent="0.25">
      <c r="B139" s="292">
        <v>990</v>
      </c>
      <c r="C139" s="196">
        <v>44359</v>
      </c>
      <c r="D139" s="198">
        <v>1.3888888888888888E-2</v>
      </c>
      <c r="E139" s="198">
        <v>2.1527777777777781E-2</v>
      </c>
      <c r="F139" s="198" t="s">
        <v>444</v>
      </c>
      <c r="G139" s="199" t="s">
        <v>471</v>
      </c>
      <c r="H139" s="200">
        <v>16930</v>
      </c>
      <c r="I139" s="200">
        <v>10850</v>
      </c>
      <c r="J139" s="99">
        <f t="shared" si="1"/>
        <v>6080</v>
      </c>
      <c r="K139" s="172"/>
    </row>
    <row r="140" spans="2:11" ht="24.95" customHeight="1" x14ac:dyDescent="0.25">
      <c r="B140" s="292">
        <v>991</v>
      </c>
      <c r="C140" s="196">
        <v>44359</v>
      </c>
      <c r="D140" s="198">
        <v>2.6388888888888889E-2</v>
      </c>
      <c r="E140" s="198">
        <v>3.2638888888888891E-2</v>
      </c>
      <c r="F140" s="198" t="s">
        <v>447</v>
      </c>
      <c r="G140" s="199" t="s">
        <v>448</v>
      </c>
      <c r="H140" s="200">
        <v>14540</v>
      </c>
      <c r="I140" s="200">
        <v>11000</v>
      </c>
      <c r="J140" s="99">
        <f t="shared" si="1"/>
        <v>3540</v>
      </c>
      <c r="K140" s="172"/>
    </row>
    <row r="141" spans="2:11" ht="24.95" customHeight="1" x14ac:dyDescent="0.25">
      <c r="B141" s="292">
        <v>992</v>
      </c>
      <c r="C141" s="196">
        <v>44359</v>
      </c>
      <c r="D141" s="198">
        <v>0.47222222222222227</v>
      </c>
      <c r="E141" s="198">
        <v>0.47986111111111113</v>
      </c>
      <c r="F141" s="198" t="s">
        <v>450</v>
      </c>
      <c r="G141" s="199" t="s">
        <v>475</v>
      </c>
      <c r="H141" s="200">
        <v>17340</v>
      </c>
      <c r="I141" s="200">
        <v>10650</v>
      </c>
      <c r="J141" s="99">
        <f t="shared" si="1"/>
        <v>6690</v>
      </c>
      <c r="K141" s="172"/>
    </row>
    <row r="142" spans="2:11" ht="24.95" customHeight="1" x14ac:dyDescent="0.25">
      <c r="B142" s="292">
        <v>993</v>
      </c>
      <c r="C142" s="196">
        <v>44359</v>
      </c>
      <c r="D142" s="198">
        <v>0.48055555555555557</v>
      </c>
      <c r="E142" s="198">
        <v>0.48125000000000001</v>
      </c>
      <c r="F142" s="198" t="s">
        <v>447</v>
      </c>
      <c r="G142" s="199" t="s">
        <v>456</v>
      </c>
      <c r="H142" s="200">
        <v>19180</v>
      </c>
      <c r="I142" s="200">
        <v>10930</v>
      </c>
      <c r="J142" s="99">
        <f t="shared" si="1"/>
        <v>8250</v>
      </c>
      <c r="K142" s="172"/>
    </row>
    <row r="143" spans="2:11" ht="24.95" customHeight="1" x14ac:dyDescent="0.25">
      <c r="B143" s="292">
        <v>995</v>
      </c>
      <c r="C143" s="196">
        <v>44359</v>
      </c>
      <c r="D143" s="198">
        <v>0.49652777777777773</v>
      </c>
      <c r="E143" s="198">
        <v>0.50208333333333333</v>
      </c>
      <c r="F143" s="198" t="s">
        <v>453</v>
      </c>
      <c r="G143" s="199" t="s">
        <v>473</v>
      </c>
      <c r="H143" s="200">
        <v>17000</v>
      </c>
      <c r="I143" s="200">
        <v>10710</v>
      </c>
      <c r="J143" s="99">
        <f t="shared" si="1"/>
        <v>6290</v>
      </c>
      <c r="K143" s="172"/>
    </row>
    <row r="144" spans="2:11" ht="24.95" customHeight="1" x14ac:dyDescent="0.25">
      <c r="B144" s="292">
        <v>996</v>
      </c>
      <c r="C144" s="196">
        <v>44359</v>
      </c>
      <c r="D144" s="198">
        <v>0.49722222222222223</v>
      </c>
      <c r="E144" s="198">
        <v>0.50416666666666665</v>
      </c>
      <c r="F144" s="198" t="s">
        <v>444</v>
      </c>
      <c r="G144" s="199" t="s">
        <v>460</v>
      </c>
      <c r="H144" s="200">
        <v>19440</v>
      </c>
      <c r="I144" s="200">
        <v>10700</v>
      </c>
      <c r="J144" s="99">
        <f t="shared" si="1"/>
        <v>8740</v>
      </c>
      <c r="K144" s="172"/>
    </row>
    <row r="145" spans="2:11" ht="24.95" customHeight="1" x14ac:dyDescent="0.25">
      <c r="B145" s="292">
        <v>997</v>
      </c>
      <c r="C145" s="196">
        <v>44359</v>
      </c>
      <c r="D145" s="198">
        <v>0.57986111111111105</v>
      </c>
      <c r="E145" s="198">
        <v>0.58750000000000002</v>
      </c>
      <c r="F145" s="198" t="s">
        <v>450</v>
      </c>
      <c r="G145" s="199" t="s">
        <v>475</v>
      </c>
      <c r="H145" s="200">
        <v>13260</v>
      </c>
      <c r="I145" s="200">
        <v>10600</v>
      </c>
      <c r="J145" s="99">
        <f t="shared" si="1"/>
        <v>2660</v>
      </c>
      <c r="K145" s="172"/>
    </row>
    <row r="146" spans="2:11" ht="24.95" customHeight="1" x14ac:dyDescent="0.25">
      <c r="B146" s="292">
        <v>998</v>
      </c>
      <c r="C146" s="196">
        <v>44359</v>
      </c>
      <c r="D146" s="198">
        <v>0.60069444444444442</v>
      </c>
      <c r="E146" s="198">
        <v>0.60625000000000007</v>
      </c>
      <c r="F146" s="198" t="s">
        <v>447</v>
      </c>
      <c r="G146" s="199" t="s">
        <v>456</v>
      </c>
      <c r="H146" s="200">
        <v>14500</v>
      </c>
      <c r="I146" s="200">
        <v>10810</v>
      </c>
      <c r="J146" s="99">
        <f t="shared" si="1"/>
        <v>3690</v>
      </c>
      <c r="K146" s="172"/>
    </row>
    <row r="147" spans="2:11" ht="24.95" customHeight="1" x14ac:dyDescent="0.25">
      <c r="B147" s="292">
        <v>999</v>
      </c>
      <c r="C147" s="196">
        <v>44359</v>
      </c>
      <c r="D147" s="198">
        <v>0.8847222222222223</v>
      </c>
      <c r="E147" s="198">
        <v>0.89236111111111116</v>
      </c>
      <c r="F147" s="198" t="s">
        <v>444</v>
      </c>
      <c r="G147" s="199" t="s">
        <v>471</v>
      </c>
      <c r="H147" s="200">
        <v>18900</v>
      </c>
      <c r="I147" s="200">
        <v>10990</v>
      </c>
      <c r="J147" s="99">
        <f t="shared" si="1"/>
        <v>7910</v>
      </c>
      <c r="K147" s="172"/>
    </row>
    <row r="148" spans="2:11" ht="24.95" customHeight="1" x14ac:dyDescent="0.25">
      <c r="B148" s="292">
        <v>1000</v>
      </c>
      <c r="C148" s="196">
        <v>44359</v>
      </c>
      <c r="D148" s="198">
        <v>0.91805555555555562</v>
      </c>
      <c r="E148" s="198">
        <v>0.92499999999999993</v>
      </c>
      <c r="F148" s="198" t="s">
        <v>450</v>
      </c>
      <c r="G148" s="199" t="s">
        <v>451</v>
      </c>
      <c r="H148" s="200">
        <v>19690</v>
      </c>
      <c r="I148" s="200">
        <v>10850</v>
      </c>
      <c r="J148" s="99">
        <f t="shared" si="1"/>
        <v>8840</v>
      </c>
      <c r="K148" s="172"/>
    </row>
    <row r="149" spans="2:11" ht="24.95" customHeight="1" x14ac:dyDescent="0.25">
      <c r="B149" s="292">
        <v>1001</v>
      </c>
      <c r="C149" s="196">
        <v>44359</v>
      </c>
      <c r="D149" s="198">
        <v>0.93194444444444446</v>
      </c>
      <c r="E149" s="198">
        <v>0.94097222222222221</v>
      </c>
      <c r="F149" s="198" t="s">
        <v>447</v>
      </c>
      <c r="G149" s="199" t="s">
        <v>448</v>
      </c>
      <c r="H149" s="200">
        <v>20280</v>
      </c>
      <c r="I149" s="200">
        <v>11100</v>
      </c>
      <c r="J149" s="99">
        <f t="shared" si="1"/>
        <v>9180</v>
      </c>
      <c r="K149" s="172"/>
    </row>
    <row r="150" spans="2:11" ht="24.95" customHeight="1" x14ac:dyDescent="0.25">
      <c r="B150" s="292">
        <v>1002</v>
      </c>
      <c r="C150" s="196">
        <v>44360</v>
      </c>
      <c r="D150" s="198">
        <v>1.3194444444444444E-2</v>
      </c>
      <c r="E150" s="198">
        <v>1.9444444444444445E-2</v>
      </c>
      <c r="F150" s="198" t="s">
        <v>450</v>
      </c>
      <c r="G150" s="199" t="s">
        <v>451</v>
      </c>
      <c r="H150" s="200">
        <v>13300</v>
      </c>
      <c r="I150" s="200">
        <v>10750</v>
      </c>
      <c r="J150" s="99">
        <f t="shared" si="1"/>
        <v>2550</v>
      </c>
      <c r="K150" s="172"/>
    </row>
    <row r="151" spans="2:11" ht="24.95" customHeight="1" x14ac:dyDescent="0.25">
      <c r="B151" s="292">
        <v>1003</v>
      </c>
      <c r="C151" s="196">
        <v>44360</v>
      </c>
      <c r="D151" s="198">
        <v>1.8055555555555557E-2</v>
      </c>
      <c r="E151" s="198">
        <v>2.4305555555555556E-2</v>
      </c>
      <c r="F151" s="198" t="s">
        <v>444</v>
      </c>
      <c r="G151" s="199" t="s">
        <v>471</v>
      </c>
      <c r="H151" s="200">
        <v>15130</v>
      </c>
      <c r="I151" s="200">
        <v>10890</v>
      </c>
      <c r="J151" s="99">
        <f t="shared" si="1"/>
        <v>4240</v>
      </c>
      <c r="K151" s="172"/>
    </row>
    <row r="152" spans="2:11" ht="24.95" customHeight="1" x14ac:dyDescent="0.25">
      <c r="B152" s="292">
        <v>1004</v>
      </c>
      <c r="C152" s="196">
        <v>44360</v>
      </c>
      <c r="D152" s="198">
        <v>6.5972222222222224E-2</v>
      </c>
      <c r="E152" s="198">
        <v>7.3611111111111113E-2</v>
      </c>
      <c r="F152" s="198" t="s">
        <v>447</v>
      </c>
      <c r="G152" s="199" t="s">
        <v>448</v>
      </c>
      <c r="H152" s="200">
        <v>17150</v>
      </c>
      <c r="I152" s="200">
        <v>11040</v>
      </c>
      <c r="J152" s="99">
        <f t="shared" si="1"/>
        <v>6110</v>
      </c>
      <c r="K152" s="172"/>
    </row>
    <row r="153" spans="2:11" ht="24.95" customHeight="1" x14ac:dyDescent="0.25">
      <c r="B153" s="294">
        <v>1005</v>
      </c>
      <c r="C153" s="196">
        <v>44360</v>
      </c>
      <c r="D153" s="295">
        <v>0.48680555555555555</v>
      </c>
      <c r="E153" s="295">
        <v>0.49374999999999997</v>
      </c>
      <c r="F153" s="198" t="s">
        <v>453</v>
      </c>
      <c r="G153" s="296" t="s">
        <v>473</v>
      </c>
      <c r="H153" s="297">
        <v>19010</v>
      </c>
      <c r="I153" s="297">
        <v>10740</v>
      </c>
      <c r="J153" s="99">
        <f t="shared" si="1"/>
        <v>8270</v>
      </c>
      <c r="K153" s="172"/>
    </row>
    <row r="154" spans="2:11" ht="24.95" customHeight="1" x14ac:dyDescent="0.25">
      <c r="B154" s="292">
        <v>1006</v>
      </c>
      <c r="C154" s="196">
        <v>44360</v>
      </c>
      <c r="D154" s="198">
        <v>0.64374999999999993</v>
      </c>
      <c r="E154" s="198">
        <v>0.64930555555555558</v>
      </c>
      <c r="F154" s="198" t="s">
        <v>453</v>
      </c>
      <c r="G154" s="199" t="s">
        <v>473</v>
      </c>
      <c r="H154" s="200">
        <v>12880</v>
      </c>
      <c r="I154" s="200">
        <v>10740</v>
      </c>
      <c r="J154" s="99">
        <f t="shared" si="1"/>
        <v>2140</v>
      </c>
      <c r="K154" s="172"/>
    </row>
    <row r="155" spans="2:11" ht="24.95" customHeight="1" x14ac:dyDescent="0.25">
      <c r="B155" s="292">
        <v>1007</v>
      </c>
      <c r="C155" s="196">
        <v>44360</v>
      </c>
      <c r="D155" s="198">
        <v>0.88194444444444453</v>
      </c>
      <c r="E155" s="198">
        <v>0.88888888888888884</v>
      </c>
      <c r="F155" s="198" t="s">
        <v>450</v>
      </c>
      <c r="G155" s="199" t="s">
        <v>451</v>
      </c>
      <c r="H155" s="200">
        <v>14590</v>
      </c>
      <c r="I155" s="200">
        <v>10710</v>
      </c>
      <c r="J155" s="99">
        <f t="shared" si="1"/>
        <v>3880</v>
      </c>
      <c r="K155" s="172"/>
    </row>
    <row r="156" spans="2:11" ht="24.95" customHeight="1" x14ac:dyDescent="0.25">
      <c r="B156" s="292">
        <v>1009</v>
      </c>
      <c r="C156" s="196">
        <v>44361</v>
      </c>
      <c r="D156" s="198">
        <v>0.40625</v>
      </c>
      <c r="E156" s="198">
        <v>0.41319444444444442</v>
      </c>
      <c r="F156" s="198" t="s">
        <v>455</v>
      </c>
      <c r="G156" s="199" t="s">
        <v>463</v>
      </c>
      <c r="H156" s="200">
        <v>9800</v>
      </c>
      <c r="I156" s="200">
        <v>7480</v>
      </c>
      <c r="J156" s="99">
        <f t="shared" si="1"/>
        <v>2320</v>
      </c>
      <c r="K156" s="172"/>
    </row>
    <row r="157" spans="2:11" ht="24.95" customHeight="1" x14ac:dyDescent="0.25">
      <c r="B157" s="292">
        <v>1011</v>
      </c>
      <c r="C157" s="196">
        <v>44361</v>
      </c>
      <c r="D157" s="198">
        <v>0.4694444444444445</v>
      </c>
      <c r="E157" s="198">
        <v>0.4770833333333333</v>
      </c>
      <c r="F157" s="198" t="s">
        <v>450</v>
      </c>
      <c r="G157" s="199" t="s">
        <v>465</v>
      </c>
      <c r="H157" s="200">
        <v>18250</v>
      </c>
      <c r="I157" s="200">
        <v>10850</v>
      </c>
      <c r="J157" s="99">
        <f t="shared" si="1"/>
        <v>7400</v>
      </c>
      <c r="K157" s="172"/>
    </row>
    <row r="158" spans="2:11" ht="24.95" customHeight="1" x14ac:dyDescent="0.25">
      <c r="B158" s="292">
        <v>1012</v>
      </c>
      <c r="C158" s="196">
        <v>44361</v>
      </c>
      <c r="D158" s="198">
        <v>0.4916666666666667</v>
      </c>
      <c r="E158" s="198">
        <v>0.49861111111111112</v>
      </c>
      <c r="F158" s="198" t="s">
        <v>447</v>
      </c>
      <c r="G158" s="199" t="s">
        <v>458</v>
      </c>
      <c r="H158" s="200">
        <v>21530</v>
      </c>
      <c r="I158" s="200">
        <v>10940</v>
      </c>
      <c r="J158" s="99">
        <f t="shared" si="1"/>
        <v>10590</v>
      </c>
      <c r="K158" s="172"/>
    </row>
    <row r="159" spans="2:11" ht="24.95" customHeight="1" x14ac:dyDescent="0.25">
      <c r="B159" s="292">
        <v>1014</v>
      </c>
      <c r="C159" s="196">
        <v>44361</v>
      </c>
      <c r="D159" s="198">
        <v>0.51736111111111105</v>
      </c>
      <c r="E159" s="198">
        <v>0.52569444444444446</v>
      </c>
      <c r="F159" s="198" t="s">
        <v>444</v>
      </c>
      <c r="G159" s="199" t="s">
        <v>474</v>
      </c>
      <c r="H159" s="200">
        <v>19360</v>
      </c>
      <c r="I159" s="200">
        <v>10510</v>
      </c>
      <c r="J159" s="99">
        <f t="shared" si="1"/>
        <v>8850</v>
      </c>
      <c r="K159" s="172"/>
    </row>
    <row r="160" spans="2:11" ht="24.95" customHeight="1" x14ac:dyDescent="0.25">
      <c r="B160" s="292">
        <v>1015</v>
      </c>
      <c r="C160" s="196">
        <v>44361</v>
      </c>
      <c r="D160" s="198">
        <v>0.54722222222222217</v>
      </c>
      <c r="E160" s="198">
        <v>0.55486111111111114</v>
      </c>
      <c r="F160" s="198" t="s">
        <v>453</v>
      </c>
      <c r="G160" s="199" t="s">
        <v>473</v>
      </c>
      <c r="H160" s="200">
        <v>20160</v>
      </c>
      <c r="I160" s="200">
        <v>10670</v>
      </c>
      <c r="J160" s="99">
        <f t="shared" si="1"/>
        <v>9490</v>
      </c>
      <c r="K160" s="172"/>
    </row>
    <row r="161" spans="2:11" ht="24.95" customHeight="1" x14ac:dyDescent="0.25">
      <c r="B161" s="292">
        <v>1017</v>
      </c>
      <c r="C161" s="196">
        <v>44361</v>
      </c>
      <c r="D161" s="198">
        <v>0.61805555555555558</v>
      </c>
      <c r="E161" s="198">
        <v>0.625</v>
      </c>
      <c r="F161" s="198" t="s">
        <v>450</v>
      </c>
      <c r="G161" s="199" t="s">
        <v>465</v>
      </c>
      <c r="H161" s="200">
        <v>17100</v>
      </c>
      <c r="I161" s="200">
        <v>10610</v>
      </c>
      <c r="J161" s="99">
        <f t="shared" si="1"/>
        <v>6490</v>
      </c>
      <c r="K161" s="172"/>
    </row>
    <row r="162" spans="2:11" ht="24.95" customHeight="1" x14ac:dyDescent="0.25">
      <c r="B162" s="292">
        <v>1019</v>
      </c>
      <c r="C162" s="196">
        <v>44361</v>
      </c>
      <c r="D162" s="198">
        <v>0.64097222222222217</v>
      </c>
      <c r="E162" s="198">
        <v>0.65069444444444446</v>
      </c>
      <c r="F162" s="198" t="s">
        <v>455</v>
      </c>
      <c r="G162" s="199" t="s">
        <v>463</v>
      </c>
      <c r="H162" s="200">
        <v>11600</v>
      </c>
      <c r="I162" s="200">
        <v>7530</v>
      </c>
      <c r="J162" s="99">
        <f t="shared" si="1"/>
        <v>4070</v>
      </c>
      <c r="K162" s="172"/>
    </row>
    <row r="163" spans="2:11" ht="24.95" customHeight="1" x14ac:dyDescent="0.25">
      <c r="B163" s="292">
        <v>1020</v>
      </c>
      <c r="C163" s="196">
        <v>44361</v>
      </c>
      <c r="D163" s="198">
        <v>0.65347222222222223</v>
      </c>
      <c r="E163" s="198">
        <v>0.65972222222222221</v>
      </c>
      <c r="F163" s="198" t="s">
        <v>453</v>
      </c>
      <c r="G163" s="199" t="s">
        <v>473</v>
      </c>
      <c r="H163" s="200">
        <v>13260</v>
      </c>
      <c r="I163" s="200">
        <v>10680</v>
      </c>
      <c r="J163" s="99">
        <f t="shared" si="1"/>
        <v>2580</v>
      </c>
      <c r="K163" s="172"/>
    </row>
    <row r="164" spans="2:11" ht="24.95" customHeight="1" x14ac:dyDescent="0.25">
      <c r="B164" s="292">
        <v>1021</v>
      </c>
      <c r="C164" s="196">
        <v>44361</v>
      </c>
      <c r="D164" s="198">
        <v>0.67499999999999993</v>
      </c>
      <c r="E164" s="198">
        <v>0.68333333333333324</v>
      </c>
      <c r="F164" s="198" t="s">
        <v>447</v>
      </c>
      <c r="G164" s="199" t="s">
        <v>458</v>
      </c>
      <c r="H164" s="200">
        <v>18160</v>
      </c>
      <c r="I164" s="200">
        <v>10840</v>
      </c>
      <c r="J164" s="99">
        <f t="shared" si="1"/>
        <v>7320</v>
      </c>
      <c r="K164" s="172"/>
    </row>
    <row r="165" spans="2:11" ht="24.95" customHeight="1" x14ac:dyDescent="0.25">
      <c r="B165" s="292">
        <v>1022</v>
      </c>
      <c r="C165" s="196">
        <v>44361</v>
      </c>
      <c r="D165" s="198">
        <v>0.6777777777777777</v>
      </c>
      <c r="E165" s="198">
        <v>0.68402777777777779</v>
      </c>
      <c r="F165" s="198" t="s">
        <v>444</v>
      </c>
      <c r="G165" s="199" t="s">
        <v>474</v>
      </c>
      <c r="H165" s="200">
        <v>17320</v>
      </c>
      <c r="I165" s="200">
        <v>10560</v>
      </c>
      <c r="J165" s="99">
        <f t="shared" si="1"/>
        <v>6760</v>
      </c>
      <c r="K165" s="172"/>
    </row>
    <row r="166" spans="2:11" ht="24.95" customHeight="1" x14ac:dyDescent="0.25">
      <c r="B166" s="292">
        <v>1023</v>
      </c>
      <c r="C166" s="196">
        <v>44361</v>
      </c>
      <c r="D166" s="198">
        <v>0.90208333333333324</v>
      </c>
      <c r="E166" s="198">
        <v>0.91041666666666676</v>
      </c>
      <c r="F166" s="198" t="s">
        <v>453</v>
      </c>
      <c r="G166" s="199" t="s">
        <v>451</v>
      </c>
      <c r="H166" s="200">
        <v>19930</v>
      </c>
      <c r="I166" s="200">
        <v>10800</v>
      </c>
      <c r="J166" s="99">
        <f t="shared" si="1"/>
        <v>9130</v>
      </c>
      <c r="K166" s="172"/>
    </row>
    <row r="167" spans="2:11" ht="24.95" customHeight="1" x14ac:dyDescent="0.25">
      <c r="B167" s="292">
        <v>1024</v>
      </c>
      <c r="C167" s="196">
        <v>44361</v>
      </c>
      <c r="D167" s="198">
        <v>0.90555555555555556</v>
      </c>
      <c r="E167" s="198">
        <v>0.91319444444444453</v>
      </c>
      <c r="F167" s="198" t="s">
        <v>444</v>
      </c>
      <c r="G167" s="199" t="s">
        <v>471</v>
      </c>
      <c r="H167" s="200">
        <v>19750</v>
      </c>
      <c r="I167" s="200">
        <v>10780</v>
      </c>
      <c r="J167" s="99">
        <f t="shared" si="1"/>
        <v>8970</v>
      </c>
      <c r="K167" s="172"/>
    </row>
    <row r="168" spans="2:11" ht="24.95" customHeight="1" x14ac:dyDescent="0.25">
      <c r="B168" s="292">
        <v>1025</v>
      </c>
      <c r="C168" s="196">
        <v>44361</v>
      </c>
      <c r="D168" s="198">
        <v>0.93888888888888899</v>
      </c>
      <c r="E168" s="198">
        <v>0.94930555555555562</v>
      </c>
      <c r="F168" s="198" t="s">
        <v>447</v>
      </c>
      <c r="G168" s="199" t="s">
        <v>445</v>
      </c>
      <c r="H168" s="200">
        <v>20540</v>
      </c>
      <c r="I168" s="200">
        <v>10940</v>
      </c>
      <c r="J168" s="99">
        <f t="shared" si="1"/>
        <v>9600</v>
      </c>
      <c r="K168" s="172"/>
    </row>
    <row r="169" spans="2:11" ht="24.95" customHeight="1" x14ac:dyDescent="0.25">
      <c r="B169" s="292">
        <v>1026</v>
      </c>
      <c r="C169" s="196">
        <v>44362</v>
      </c>
      <c r="D169" s="198">
        <v>3.8194444444444441E-2</v>
      </c>
      <c r="E169" s="198">
        <v>4.4444444444444446E-2</v>
      </c>
      <c r="F169" s="198" t="s">
        <v>453</v>
      </c>
      <c r="G169" s="199" t="s">
        <v>451</v>
      </c>
      <c r="H169" s="291">
        <v>18210</v>
      </c>
      <c r="I169" s="200">
        <v>10960</v>
      </c>
      <c r="J169" s="99">
        <f t="shared" si="1"/>
        <v>7250</v>
      </c>
      <c r="K169" s="172"/>
    </row>
    <row r="170" spans="2:11" ht="24.95" customHeight="1" x14ac:dyDescent="0.25">
      <c r="B170" s="292">
        <v>1027</v>
      </c>
      <c r="C170" s="196">
        <v>44362</v>
      </c>
      <c r="D170" s="198">
        <v>5.2083333333333336E-2</v>
      </c>
      <c r="E170" s="198">
        <v>5.9027777777777783E-2</v>
      </c>
      <c r="F170" s="198" t="s">
        <v>447</v>
      </c>
      <c r="G170" s="199" t="s">
        <v>445</v>
      </c>
      <c r="H170" s="200">
        <v>15790</v>
      </c>
      <c r="I170" s="200">
        <v>10990</v>
      </c>
      <c r="J170" s="187">
        <f t="shared" si="1"/>
        <v>4800</v>
      </c>
      <c r="K170" s="172"/>
    </row>
    <row r="171" spans="2:11" ht="24.95" customHeight="1" x14ac:dyDescent="0.25">
      <c r="B171" s="293">
        <v>1028</v>
      </c>
      <c r="C171" s="196">
        <v>44362</v>
      </c>
      <c r="D171" s="198">
        <v>5.347222222222222E-2</v>
      </c>
      <c r="E171" s="198">
        <v>6.0416666666666667E-2</v>
      </c>
      <c r="F171" s="199" t="s">
        <v>450</v>
      </c>
      <c r="G171" s="299" t="s">
        <v>471</v>
      </c>
      <c r="H171" s="200">
        <v>18460</v>
      </c>
      <c r="I171" s="200">
        <v>10770</v>
      </c>
      <c r="J171" s="99">
        <f t="shared" si="1"/>
        <v>7690</v>
      </c>
      <c r="K171" s="172"/>
    </row>
    <row r="172" spans="2:11" ht="24.95" customHeight="1" x14ac:dyDescent="0.25">
      <c r="B172" s="293">
        <v>1029</v>
      </c>
      <c r="C172" s="196">
        <v>44362</v>
      </c>
      <c r="D172" s="198">
        <v>9.1666666666666674E-2</v>
      </c>
      <c r="E172" s="198">
        <v>9.7222222222222224E-2</v>
      </c>
      <c r="F172" s="199" t="s">
        <v>450</v>
      </c>
      <c r="G172" s="199" t="s">
        <v>471</v>
      </c>
      <c r="H172" s="200">
        <v>14450</v>
      </c>
      <c r="I172" s="200">
        <v>10920</v>
      </c>
      <c r="J172" s="99">
        <f t="shared" si="1"/>
        <v>3530</v>
      </c>
      <c r="K172" s="172"/>
    </row>
    <row r="173" spans="2:11" ht="24.95" customHeight="1" x14ac:dyDescent="0.25">
      <c r="B173" s="293">
        <v>1031</v>
      </c>
      <c r="C173" s="196">
        <v>44362</v>
      </c>
      <c r="D173" s="198">
        <v>0.42083333333333334</v>
      </c>
      <c r="E173" s="198">
        <v>0.42708333333333331</v>
      </c>
      <c r="F173" s="199" t="s">
        <v>455</v>
      </c>
      <c r="G173" s="199" t="s">
        <v>456</v>
      </c>
      <c r="H173" s="200">
        <v>9620</v>
      </c>
      <c r="I173" s="200">
        <v>7460</v>
      </c>
      <c r="J173" s="99">
        <f t="shared" si="1"/>
        <v>2160</v>
      </c>
      <c r="K173" s="172"/>
    </row>
    <row r="174" spans="2:11" ht="24.95" customHeight="1" x14ac:dyDescent="0.25">
      <c r="B174" s="293">
        <v>1032</v>
      </c>
      <c r="C174" s="196">
        <v>44362</v>
      </c>
      <c r="D174" s="198">
        <v>0.46180555555555558</v>
      </c>
      <c r="E174" s="198">
        <v>0.4680555555555555</v>
      </c>
      <c r="F174" s="198" t="s">
        <v>447</v>
      </c>
      <c r="G174" s="199" t="s">
        <v>460</v>
      </c>
      <c r="H174" s="200">
        <v>20810</v>
      </c>
      <c r="I174" s="200">
        <v>10940</v>
      </c>
      <c r="J174" s="99">
        <f t="shared" si="1"/>
        <v>9870</v>
      </c>
      <c r="K174" s="172"/>
    </row>
    <row r="175" spans="2:11" ht="24.95" customHeight="1" x14ac:dyDescent="0.25">
      <c r="B175" s="292">
        <v>1033</v>
      </c>
      <c r="C175" s="196">
        <v>44362</v>
      </c>
      <c r="D175" s="198">
        <v>0.47638888888888892</v>
      </c>
      <c r="E175" s="198">
        <v>0.48333333333333334</v>
      </c>
      <c r="F175" s="198" t="s">
        <v>444</v>
      </c>
      <c r="G175" s="199" t="s">
        <v>474</v>
      </c>
      <c r="H175" s="200">
        <v>19290</v>
      </c>
      <c r="I175" s="200">
        <v>10800</v>
      </c>
      <c r="J175" s="99">
        <f t="shared" si="1"/>
        <v>8490</v>
      </c>
      <c r="K175" s="172"/>
    </row>
    <row r="176" spans="2:11" ht="24.95" customHeight="1" x14ac:dyDescent="0.25">
      <c r="B176" s="292">
        <v>1034</v>
      </c>
      <c r="C176" s="196">
        <v>44362</v>
      </c>
      <c r="D176" s="198">
        <v>0.50763888888888886</v>
      </c>
      <c r="E176" s="198">
        <v>0.51180555555555551</v>
      </c>
      <c r="F176" s="198" t="s">
        <v>455</v>
      </c>
      <c r="G176" s="199" t="s">
        <v>456</v>
      </c>
      <c r="H176" s="200">
        <v>8990</v>
      </c>
      <c r="I176" s="200">
        <v>7450</v>
      </c>
      <c r="J176" s="99">
        <f t="shared" si="1"/>
        <v>1540</v>
      </c>
      <c r="K176" s="172"/>
    </row>
    <row r="177" spans="2:11" ht="24.95" customHeight="1" x14ac:dyDescent="0.25">
      <c r="B177" s="292">
        <v>1035</v>
      </c>
      <c r="C177" s="196">
        <v>44362</v>
      </c>
      <c r="D177" s="198">
        <v>0.51527777777777783</v>
      </c>
      <c r="E177" s="198">
        <v>0.52222222222222225</v>
      </c>
      <c r="F177" s="198" t="s">
        <v>453</v>
      </c>
      <c r="G177" s="199" t="s">
        <v>463</v>
      </c>
      <c r="H177" s="200">
        <v>19530</v>
      </c>
      <c r="I177" s="200">
        <v>10770</v>
      </c>
      <c r="J177" s="99">
        <f t="shared" si="1"/>
        <v>8760</v>
      </c>
      <c r="K177" s="172"/>
    </row>
    <row r="178" spans="2:11" ht="24.95" customHeight="1" x14ac:dyDescent="0.25">
      <c r="B178" s="292">
        <v>1036</v>
      </c>
      <c r="C178" s="196">
        <v>44362</v>
      </c>
      <c r="D178" s="198">
        <v>0.55208333333333337</v>
      </c>
      <c r="E178" s="198">
        <v>0.55972222222222223</v>
      </c>
      <c r="F178" s="198" t="s">
        <v>450</v>
      </c>
      <c r="G178" s="199" t="s">
        <v>475</v>
      </c>
      <c r="H178" s="200">
        <v>19900</v>
      </c>
      <c r="I178" s="200">
        <v>10650</v>
      </c>
      <c r="J178" s="99">
        <f t="shared" si="1"/>
        <v>9250</v>
      </c>
      <c r="K178" s="172"/>
    </row>
    <row r="179" spans="2:11" ht="24.95" customHeight="1" x14ac:dyDescent="0.25">
      <c r="B179" s="292">
        <v>1037</v>
      </c>
      <c r="C179" s="196">
        <v>44362</v>
      </c>
      <c r="D179" s="198">
        <v>0.57638888888888895</v>
      </c>
      <c r="E179" s="198">
        <v>0.58194444444444449</v>
      </c>
      <c r="F179" s="198" t="s">
        <v>447</v>
      </c>
      <c r="G179" s="199" t="s">
        <v>460</v>
      </c>
      <c r="H179" s="200">
        <v>15320</v>
      </c>
      <c r="I179" s="200">
        <v>10820</v>
      </c>
      <c r="J179" s="99">
        <f t="shared" si="1"/>
        <v>4500</v>
      </c>
      <c r="K179" s="172"/>
    </row>
    <row r="180" spans="2:11" ht="24.95" customHeight="1" x14ac:dyDescent="0.25">
      <c r="B180" s="292">
        <v>1039</v>
      </c>
      <c r="C180" s="196">
        <v>44362</v>
      </c>
      <c r="D180" s="198">
        <v>0.66875000000000007</v>
      </c>
      <c r="E180" s="198">
        <v>0.67499999999999993</v>
      </c>
      <c r="F180" s="198" t="s">
        <v>444</v>
      </c>
      <c r="G180" s="199" t="s">
        <v>474</v>
      </c>
      <c r="H180" s="200">
        <v>18030</v>
      </c>
      <c r="I180" s="200">
        <v>10760</v>
      </c>
      <c r="J180" s="99">
        <f t="shared" si="1"/>
        <v>7270</v>
      </c>
      <c r="K180" s="172"/>
    </row>
    <row r="181" spans="2:11" ht="24.95" customHeight="1" x14ac:dyDescent="0.25">
      <c r="B181" s="292">
        <v>1040</v>
      </c>
      <c r="C181" s="196">
        <v>44362</v>
      </c>
      <c r="D181" s="198">
        <v>0.72916666666666663</v>
      </c>
      <c r="E181" s="198">
        <v>0.73611111111111116</v>
      </c>
      <c r="F181" s="198" t="s">
        <v>453</v>
      </c>
      <c r="G181" s="199" t="s">
        <v>463</v>
      </c>
      <c r="H181" s="200">
        <v>16630</v>
      </c>
      <c r="I181" s="200">
        <v>10660</v>
      </c>
      <c r="J181" s="99">
        <f t="shared" si="1"/>
        <v>5970</v>
      </c>
      <c r="K181" s="172"/>
    </row>
    <row r="182" spans="2:11" ht="24.95" customHeight="1" x14ac:dyDescent="0.25">
      <c r="B182" s="292">
        <v>1041</v>
      </c>
      <c r="C182" s="196">
        <v>44362</v>
      </c>
      <c r="D182" s="198">
        <v>0.875</v>
      </c>
      <c r="E182" s="198">
        <v>0.8833333333333333</v>
      </c>
      <c r="F182" s="198" t="s">
        <v>444</v>
      </c>
      <c r="G182" s="199" t="s">
        <v>445</v>
      </c>
      <c r="H182" s="200">
        <v>19080</v>
      </c>
      <c r="I182" s="200">
        <v>10790</v>
      </c>
      <c r="J182" s="99">
        <f t="shared" si="1"/>
        <v>8290</v>
      </c>
      <c r="K182" s="172"/>
    </row>
    <row r="183" spans="2:11" ht="24.95" customHeight="1" x14ac:dyDescent="0.25">
      <c r="B183" s="292">
        <v>1042</v>
      </c>
      <c r="C183" s="196">
        <v>44362</v>
      </c>
      <c r="D183" s="198">
        <v>0.9472222222222223</v>
      </c>
      <c r="E183" s="198">
        <v>0.9555555555555556</v>
      </c>
      <c r="F183" s="198" t="s">
        <v>450</v>
      </c>
      <c r="G183" s="199" t="s">
        <v>451</v>
      </c>
      <c r="H183" s="200">
        <v>21250</v>
      </c>
      <c r="I183" s="200">
        <v>10780</v>
      </c>
      <c r="J183" s="99">
        <f t="shared" si="1"/>
        <v>10470</v>
      </c>
      <c r="K183" s="172"/>
    </row>
    <row r="184" spans="2:11" ht="24.95" customHeight="1" x14ac:dyDescent="0.25">
      <c r="B184" s="292">
        <v>1043</v>
      </c>
      <c r="C184" s="196">
        <v>44362</v>
      </c>
      <c r="D184" s="198">
        <v>0.96250000000000002</v>
      </c>
      <c r="E184" s="198">
        <v>0.97083333333333333</v>
      </c>
      <c r="F184" s="198" t="s">
        <v>453</v>
      </c>
      <c r="G184" s="199" t="s">
        <v>448</v>
      </c>
      <c r="H184" s="200">
        <v>19420</v>
      </c>
      <c r="I184" s="200">
        <v>10940</v>
      </c>
      <c r="J184" s="99">
        <f t="shared" si="1"/>
        <v>8480</v>
      </c>
      <c r="K184" s="172"/>
    </row>
    <row r="185" spans="2:11" ht="24.95" customHeight="1" x14ac:dyDescent="0.25">
      <c r="B185" s="292">
        <v>1044</v>
      </c>
      <c r="C185" s="196">
        <v>44363</v>
      </c>
      <c r="D185" s="198">
        <v>3.5416666666666666E-2</v>
      </c>
      <c r="E185" s="198">
        <v>4.3750000000000004E-2</v>
      </c>
      <c r="F185" s="198" t="s">
        <v>444</v>
      </c>
      <c r="G185" s="199" t="s">
        <v>445</v>
      </c>
      <c r="H185" s="200">
        <v>19240</v>
      </c>
      <c r="I185" s="200">
        <v>10780</v>
      </c>
      <c r="J185" s="99">
        <f t="shared" si="1"/>
        <v>8460</v>
      </c>
      <c r="K185" s="172"/>
    </row>
    <row r="186" spans="2:11" ht="24.95" customHeight="1" x14ac:dyDescent="0.25">
      <c r="B186" s="292">
        <v>1046</v>
      </c>
      <c r="C186" s="196">
        <v>44363</v>
      </c>
      <c r="D186" s="198">
        <v>0.4777777777777778</v>
      </c>
      <c r="E186" s="198">
        <v>0.48680555555555555</v>
      </c>
      <c r="F186" s="198" t="s">
        <v>455</v>
      </c>
      <c r="G186" s="199" t="s">
        <v>475</v>
      </c>
      <c r="H186" s="200">
        <v>10470</v>
      </c>
      <c r="I186" s="200">
        <v>7480</v>
      </c>
      <c r="J186" s="99">
        <f t="shared" si="1"/>
        <v>2990</v>
      </c>
      <c r="K186" s="172"/>
    </row>
    <row r="187" spans="2:11" ht="24.95" customHeight="1" x14ac:dyDescent="0.25">
      <c r="B187" s="292">
        <v>1047</v>
      </c>
      <c r="C187" s="196">
        <v>44363</v>
      </c>
      <c r="D187" s="198">
        <v>0.49583333333333335</v>
      </c>
      <c r="E187" s="198">
        <v>0.50347222222222221</v>
      </c>
      <c r="F187" s="198" t="s">
        <v>447</v>
      </c>
      <c r="G187" s="199" t="s">
        <v>458</v>
      </c>
      <c r="H187" s="200">
        <v>21440</v>
      </c>
      <c r="I187" s="200">
        <v>10910</v>
      </c>
      <c r="J187" s="99">
        <f t="shared" si="1"/>
        <v>10530</v>
      </c>
      <c r="K187" s="172"/>
    </row>
    <row r="188" spans="2:11" ht="24.95" customHeight="1" x14ac:dyDescent="0.25">
      <c r="B188" s="292">
        <v>1048</v>
      </c>
      <c r="C188" s="196">
        <v>44363</v>
      </c>
      <c r="D188" s="198">
        <v>0.52430555555555558</v>
      </c>
      <c r="E188" s="198">
        <v>0.53194444444444444</v>
      </c>
      <c r="F188" s="198" t="s">
        <v>444</v>
      </c>
      <c r="G188" s="199" t="s">
        <v>460</v>
      </c>
      <c r="H188" s="200">
        <v>18820</v>
      </c>
      <c r="I188" s="200">
        <v>10670</v>
      </c>
      <c r="J188" s="99">
        <f t="shared" si="1"/>
        <v>8150</v>
      </c>
      <c r="K188" s="172"/>
    </row>
    <row r="189" spans="2:11" ht="24.95" customHeight="1" x14ac:dyDescent="0.25">
      <c r="B189" s="292">
        <v>1049</v>
      </c>
      <c r="C189" s="196">
        <v>44363</v>
      </c>
      <c r="D189" s="198">
        <v>0.53333333333333333</v>
      </c>
      <c r="E189" s="198">
        <v>0.54097222222222219</v>
      </c>
      <c r="F189" s="198" t="s">
        <v>450</v>
      </c>
      <c r="G189" s="199" t="s">
        <v>465</v>
      </c>
      <c r="H189" s="200">
        <v>20380</v>
      </c>
      <c r="I189" s="200">
        <v>10870</v>
      </c>
      <c r="J189" s="99">
        <f t="shared" si="1"/>
        <v>9510</v>
      </c>
      <c r="K189" s="172"/>
    </row>
    <row r="190" spans="2:11" ht="24.95" customHeight="1" x14ac:dyDescent="0.25">
      <c r="B190" s="292">
        <v>1050</v>
      </c>
      <c r="C190" s="196">
        <v>44363</v>
      </c>
      <c r="D190" s="198">
        <v>0.54305555555555551</v>
      </c>
      <c r="E190" s="198">
        <v>0.54722222222222217</v>
      </c>
      <c r="F190" s="198" t="s">
        <v>455</v>
      </c>
      <c r="G190" s="199" t="s">
        <v>475</v>
      </c>
      <c r="H190" s="200">
        <v>8840</v>
      </c>
      <c r="I190" s="200">
        <v>7550</v>
      </c>
      <c r="J190" s="99">
        <f t="shared" si="1"/>
        <v>1290</v>
      </c>
      <c r="K190" s="172"/>
    </row>
    <row r="191" spans="2:11" ht="24.95" customHeight="1" x14ac:dyDescent="0.25">
      <c r="B191" s="292">
        <v>1051</v>
      </c>
      <c r="C191" s="196">
        <v>44363</v>
      </c>
      <c r="D191" s="198">
        <v>0.5541666666666667</v>
      </c>
      <c r="E191" s="198">
        <v>0.56041666666666667</v>
      </c>
      <c r="F191" s="198" t="s">
        <v>453</v>
      </c>
      <c r="G191" s="199" t="s">
        <v>473</v>
      </c>
      <c r="H191" s="200">
        <v>17380</v>
      </c>
      <c r="I191" s="200">
        <v>10870</v>
      </c>
      <c r="J191" s="99">
        <f t="shared" si="1"/>
        <v>6510</v>
      </c>
      <c r="K191" s="172"/>
    </row>
    <row r="192" spans="2:11" ht="24.95" customHeight="1" x14ac:dyDescent="0.25">
      <c r="B192" s="292">
        <v>1053</v>
      </c>
      <c r="C192" s="196">
        <v>44363</v>
      </c>
      <c r="D192" s="198">
        <v>0.9291666666666667</v>
      </c>
      <c r="E192" s="198">
        <v>0.93680555555555556</v>
      </c>
      <c r="F192" s="198" t="s">
        <v>444</v>
      </c>
      <c r="G192" s="199" t="s">
        <v>471</v>
      </c>
      <c r="H192" s="200">
        <v>19480</v>
      </c>
      <c r="I192" s="200">
        <v>10890</v>
      </c>
      <c r="J192" s="99">
        <f t="shared" si="1"/>
        <v>8590</v>
      </c>
      <c r="K192" s="172"/>
    </row>
    <row r="193" spans="2:11" ht="24.95" customHeight="1" x14ac:dyDescent="0.25">
      <c r="B193" s="292">
        <v>1054</v>
      </c>
      <c r="C193" s="196">
        <v>44363</v>
      </c>
      <c r="D193" s="198">
        <v>0.94027777777777777</v>
      </c>
      <c r="E193" s="198">
        <v>0.94791666666666663</v>
      </c>
      <c r="F193" s="198" t="s">
        <v>450</v>
      </c>
      <c r="G193" s="199" t="s">
        <v>445</v>
      </c>
      <c r="H193" s="200">
        <v>21180</v>
      </c>
      <c r="I193" s="200">
        <v>10970</v>
      </c>
      <c r="J193" s="99">
        <f t="shared" si="1"/>
        <v>10210</v>
      </c>
      <c r="K193" s="172"/>
    </row>
    <row r="194" spans="2:11" ht="24.95" customHeight="1" x14ac:dyDescent="0.25">
      <c r="B194" s="292">
        <v>1055</v>
      </c>
      <c r="C194" s="196">
        <v>44363</v>
      </c>
      <c r="D194" s="198">
        <v>0.9506944444444444</v>
      </c>
      <c r="E194" s="198">
        <v>0.95763888888888893</v>
      </c>
      <c r="F194" s="198" t="s">
        <v>447</v>
      </c>
      <c r="G194" s="199" t="s">
        <v>448</v>
      </c>
      <c r="H194" s="200">
        <v>21090</v>
      </c>
      <c r="I194" s="200">
        <v>11010</v>
      </c>
      <c r="J194" s="99">
        <f t="shared" si="1"/>
        <v>10080</v>
      </c>
      <c r="K194" s="172"/>
    </row>
    <row r="195" spans="2:11" ht="24.95" customHeight="1" x14ac:dyDescent="0.25">
      <c r="B195" s="292">
        <v>1056</v>
      </c>
      <c r="C195" s="196">
        <v>44363</v>
      </c>
      <c r="D195" s="198">
        <v>0.99861111111111101</v>
      </c>
      <c r="E195" s="198">
        <v>4.8611111111111112E-3</v>
      </c>
      <c r="F195" s="198" t="s">
        <v>444</v>
      </c>
      <c r="G195" s="199" t="s">
        <v>471</v>
      </c>
      <c r="H195" s="200">
        <v>15100</v>
      </c>
      <c r="I195" s="200">
        <v>10790</v>
      </c>
      <c r="J195" s="99">
        <f t="shared" si="1"/>
        <v>4310</v>
      </c>
      <c r="K195" s="172"/>
    </row>
    <row r="196" spans="2:11" ht="24.95" customHeight="1" x14ac:dyDescent="0.25">
      <c r="B196" s="292">
        <v>1058</v>
      </c>
      <c r="C196" s="196">
        <v>44364</v>
      </c>
      <c r="D196" s="198">
        <v>0.46111111111111108</v>
      </c>
      <c r="E196" s="198">
        <v>0.4680555555555555</v>
      </c>
      <c r="F196" s="198" t="s">
        <v>447</v>
      </c>
      <c r="G196" s="199" t="s">
        <v>475</v>
      </c>
      <c r="H196" s="200">
        <v>18970</v>
      </c>
      <c r="I196" s="200">
        <v>10880</v>
      </c>
      <c r="J196" s="99">
        <f t="shared" si="1"/>
        <v>8090</v>
      </c>
      <c r="K196" s="172"/>
    </row>
    <row r="197" spans="2:11" ht="24.95" customHeight="1" x14ac:dyDescent="0.25">
      <c r="B197" s="292">
        <v>1060</v>
      </c>
      <c r="C197" s="196">
        <v>44364</v>
      </c>
      <c r="D197" s="198">
        <v>0.5</v>
      </c>
      <c r="E197" s="198">
        <v>0.50624999999999998</v>
      </c>
      <c r="F197" s="198" t="s">
        <v>444</v>
      </c>
      <c r="G197" s="199" t="s">
        <v>474</v>
      </c>
      <c r="H197" s="200">
        <v>17430</v>
      </c>
      <c r="I197" s="200">
        <v>10580</v>
      </c>
      <c r="J197" s="99">
        <f t="shared" si="1"/>
        <v>6850</v>
      </c>
      <c r="K197" s="172"/>
    </row>
    <row r="198" spans="2:11" ht="24.95" customHeight="1" x14ac:dyDescent="0.25">
      <c r="B198" s="292">
        <v>1061</v>
      </c>
      <c r="C198" s="196">
        <v>44364</v>
      </c>
      <c r="D198" s="198">
        <v>0.50138888888888888</v>
      </c>
      <c r="E198" s="198">
        <v>0.50902777777777775</v>
      </c>
      <c r="F198" s="198" t="s">
        <v>453</v>
      </c>
      <c r="G198" s="199" t="s">
        <v>463</v>
      </c>
      <c r="H198" s="200">
        <v>16380</v>
      </c>
      <c r="I198" s="200">
        <v>10760</v>
      </c>
      <c r="J198" s="99">
        <f t="shared" si="1"/>
        <v>5620</v>
      </c>
      <c r="K198" s="172"/>
    </row>
    <row r="199" spans="2:11" ht="24.95" customHeight="1" x14ac:dyDescent="0.25">
      <c r="B199" s="292">
        <v>1063</v>
      </c>
      <c r="C199" s="196">
        <v>44364</v>
      </c>
      <c r="D199" s="198">
        <v>0.5083333333333333</v>
      </c>
      <c r="E199" s="198">
        <v>0.5229166666666667</v>
      </c>
      <c r="F199" s="198" t="s">
        <v>450</v>
      </c>
      <c r="G199" s="199" t="s">
        <v>465</v>
      </c>
      <c r="H199" s="200">
        <v>17490</v>
      </c>
      <c r="I199" s="200">
        <v>10580</v>
      </c>
      <c r="J199" s="99">
        <f t="shared" si="1"/>
        <v>6910</v>
      </c>
      <c r="K199" s="172"/>
    </row>
    <row r="200" spans="2:11" ht="24.95" customHeight="1" x14ac:dyDescent="0.25">
      <c r="B200" s="292">
        <v>1064</v>
      </c>
      <c r="C200" s="196">
        <v>44364</v>
      </c>
      <c r="D200" s="198">
        <v>0.53819444444444442</v>
      </c>
      <c r="E200" s="198">
        <v>0.5444444444444444</v>
      </c>
      <c r="F200" s="198" t="s">
        <v>455</v>
      </c>
      <c r="G200" s="199" t="s">
        <v>456</v>
      </c>
      <c r="H200" s="200">
        <v>10150</v>
      </c>
      <c r="I200" s="200">
        <v>7590</v>
      </c>
      <c r="J200" s="99">
        <f t="shared" si="1"/>
        <v>2560</v>
      </c>
      <c r="K200" s="172"/>
    </row>
    <row r="201" spans="2:11" ht="24.95" customHeight="1" x14ac:dyDescent="0.25">
      <c r="B201" s="292">
        <v>1065</v>
      </c>
      <c r="C201" s="196">
        <v>44364</v>
      </c>
      <c r="D201" s="198">
        <v>0.54305555555555551</v>
      </c>
      <c r="E201" s="198">
        <v>0.54999999999999993</v>
      </c>
      <c r="F201" s="198" t="s">
        <v>447</v>
      </c>
      <c r="G201" s="199" t="s">
        <v>475</v>
      </c>
      <c r="H201" s="200">
        <v>13690</v>
      </c>
      <c r="I201" s="200">
        <v>10940</v>
      </c>
      <c r="J201" s="99">
        <f t="shared" si="1"/>
        <v>2750</v>
      </c>
      <c r="K201" s="172"/>
    </row>
    <row r="202" spans="2:11" ht="24.95" customHeight="1" x14ac:dyDescent="0.25">
      <c r="B202" s="292">
        <v>1066</v>
      </c>
      <c r="C202" s="196">
        <v>44364</v>
      </c>
      <c r="D202" s="198">
        <v>0.63958333333333328</v>
      </c>
      <c r="E202" s="198">
        <v>0.64930555555555558</v>
      </c>
      <c r="F202" s="198" t="s">
        <v>455</v>
      </c>
      <c r="G202" s="199" t="s">
        <v>456</v>
      </c>
      <c r="H202" s="200">
        <v>8930</v>
      </c>
      <c r="I202" s="200">
        <v>7440</v>
      </c>
      <c r="J202" s="99">
        <f t="shared" si="1"/>
        <v>1490</v>
      </c>
      <c r="K202" s="172"/>
    </row>
    <row r="203" spans="2:11" ht="24.95" customHeight="1" x14ac:dyDescent="0.25">
      <c r="B203" s="292">
        <v>1068</v>
      </c>
      <c r="C203" s="196">
        <v>44364</v>
      </c>
      <c r="D203" s="198">
        <v>0.86249999999999993</v>
      </c>
      <c r="E203" s="198">
        <v>0.87013888888888891</v>
      </c>
      <c r="F203" s="198" t="s">
        <v>444</v>
      </c>
      <c r="G203" s="199" t="s">
        <v>471</v>
      </c>
      <c r="H203" s="200">
        <v>19020</v>
      </c>
      <c r="I203" s="200">
        <v>10780</v>
      </c>
      <c r="J203" s="99">
        <f t="shared" si="1"/>
        <v>8240</v>
      </c>
      <c r="K203" s="172"/>
    </row>
    <row r="204" spans="2:11" ht="24.95" customHeight="1" x14ac:dyDescent="0.25">
      <c r="B204" s="292">
        <v>1069</v>
      </c>
      <c r="C204" s="196">
        <v>44364</v>
      </c>
      <c r="D204" s="198">
        <v>0.9159722222222223</v>
      </c>
      <c r="E204" s="198">
        <v>0.9243055555555556</v>
      </c>
      <c r="F204" s="198" t="s">
        <v>450</v>
      </c>
      <c r="G204" s="199" t="s">
        <v>451</v>
      </c>
      <c r="H204" s="200">
        <v>19950</v>
      </c>
      <c r="I204" s="200">
        <v>10720</v>
      </c>
      <c r="J204" s="99">
        <f t="shared" si="1"/>
        <v>9230</v>
      </c>
      <c r="K204" s="172"/>
    </row>
    <row r="205" spans="2:11" ht="24.95" customHeight="1" x14ac:dyDescent="0.25">
      <c r="B205" s="292">
        <v>1070</v>
      </c>
      <c r="C205" s="196">
        <v>44364</v>
      </c>
      <c r="D205" s="198">
        <v>0.95972222222222225</v>
      </c>
      <c r="E205" s="198">
        <v>0.96597222222222223</v>
      </c>
      <c r="F205" s="198" t="s">
        <v>444</v>
      </c>
      <c r="G205" s="199" t="s">
        <v>471</v>
      </c>
      <c r="H205" s="200">
        <v>15140</v>
      </c>
      <c r="I205" s="200">
        <v>10900</v>
      </c>
      <c r="J205" s="99">
        <f t="shared" si="1"/>
        <v>4240</v>
      </c>
      <c r="K205" s="172"/>
    </row>
    <row r="206" spans="2:11" ht="24.95" customHeight="1" x14ac:dyDescent="0.25">
      <c r="B206" s="292">
        <v>1071</v>
      </c>
      <c r="C206" s="196">
        <v>44364</v>
      </c>
      <c r="D206" s="198">
        <v>0.96458333333333324</v>
      </c>
      <c r="E206" s="198">
        <v>0.97361111111111109</v>
      </c>
      <c r="F206" s="198" t="s">
        <v>447</v>
      </c>
      <c r="G206" s="199" t="s">
        <v>448</v>
      </c>
      <c r="H206" s="200">
        <v>20360</v>
      </c>
      <c r="I206" s="200">
        <v>10970</v>
      </c>
      <c r="J206" s="99">
        <f t="shared" si="1"/>
        <v>9390</v>
      </c>
      <c r="K206" s="172"/>
    </row>
    <row r="207" spans="2:11" ht="24.95" customHeight="1" x14ac:dyDescent="0.25">
      <c r="B207" s="292">
        <v>1077</v>
      </c>
      <c r="C207" s="196">
        <v>44365</v>
      </c>
      <c r="D207" s="198">
        <v>0.47152777777777777</v>
      </c>
      <c r="E207" s="198">
        <v>0.47916666666666669</v>
      </c>
      <c r="F207" s="198" t="s">
        <v>447</v>
      </c>
      <c r="G207" s="199" t="s">
        <v>458</v>
      </c>
      <c r="H207" s="200">
        <v>21070</v>
      </c>
      <c r="I207" s="200">
        <v>11170</v>
      </c>
      <c r="J207" s="99">
        <f t="shared" si="1"/>
        <v>9900</v>
      </c>
      <c r="K207" s="172"/>
    </row>
    <row r="208" spans="2:11" ht="24.95" customHeight="1" x14ac:dyDescent="0.25">
      <c r="B208" s="292">
        <v>1079</v>
      </c>
      <c r="C208" s="196">
        <v>44365</v>
      </c>
      <c r="D208" s="198">
        <v>0.52638888888888891</v>
      </c>
      <c r="E208" s="198">
        <v>0.54027777777777775</v>
      </c>
      <c r="F208" s="198" t="s">
        <v>453</v>
      </c>
      <c r="G208" s="199" t="s">
        <v>473</v>
      </c>
      <c r="H208" s="200">
        <v>18810</v>
      </c>
      <c r="I208" s="200">
        <v>10590</v>
      </c>
      <c r="J208" s="99">
        <f t="shared" si="1"/>
        <v>8220</v>
      </c>
      <c r="K208" s="172"/>
    </row>
    <row r="209" spans="2:11" ht="24.95" customHeight="1" x14ac:dyDescent="0.25">
      <c r="B209" s="292">
        <v>1078</v>
      </c>
      <c r="C209" s="196">
        <v>44365</v>
      </c>
      <c r="D209" s="198">
        <v>0.53263888888888888</v>
      </c>
      <c r="E209" s="198">
        <v>0.53888888888888886</v>
      </c>
      <c r="F209" s="198" t="s">
        <v>444</v>
      </c>
      <c r="G209" s="199" t="s">
        <v>460</v>
      </c>
      <c r="H209" s="200">
        <v>19670</v>
      </c>
      <c r="I209" s="200">
        <v>10630</v>
      </c>
      <c r="J209" s="99">
        <f t="shared" si="1"/>
        <v>9040</v>
      </c>
      <c r="K209" s="172"/>
    </row>
    <row r="210" spans="2:11" ht="24.95" customHeight="1" x14ac:dyDescent="0.25">
      <c r="B210" s="292">
        <v>1081</v>
      </c>
      <c r="C210" s="196">
        <v>44365</v>
      </c>
      <c r="D210" s="198">
        <v>0.55902777777777779</v>
      </c>
      <c r="E210" s="198">
        <v>0.57291666666666663</v>
      </c>
      <c r="F210" s="198" t="s">
        <v>455</v>
      </c>
      <c r="G210" s="199" t="s">
        <v>456</v>
      </c>
      <c r="H210" s="200">
        <v>11700</v>
      </c>
      <c r="I210" s="200">
        <v>7470</v>
      </c>
      <c r="J210" s="99">
        <f t="shared" si="1"/>
        <v>4230</v>
      </c>
      <c r="K210" s="172"/>
    </row>
    <row r="211" spans="2:11" ht="24.95" customHeight="1" x14ac:dyDescent="0.25">
      <c r="B211" s="300">
        <v>1080</v>
      </c>
      <c r="C211" s="196">
        <v>44365</v>
      </c>
      <c r="D211" s="260">
        <v>0.56041666666666667</v>
      </c>
      <c r="E211" s="260">
        <v>0.56805555555555554</v>
      </c>
      <c r="F211" s="260" t="s">
        <v>444</v>
      </c>
      <c r="G211" s="301" t="s">
        <v>460</v>
      </c>
      <c r="H211" s="302">
        <v>11380</v>
      </c>
      <c r="I211" s="302">
        <v>10830</v>
      </c>
      <c r="J211" s="99">
        <f t="shared" si="1"/>
        <v>550</v>
      </c>
      <c r="K211" s="172"/>
    </row>
    <row r="212" spans="2:11" ht="24.95" customHeight="1" x14ac:dyDescent="0.25">
      <c r="B212" s="292">
        <v>1082</v>
      </c>
      <c r="C212" s="196">
        <v>44365</v>
      </c>
      <c r="D212" s="198">
        <v>0.56527777777777777</v>
      </c>
      <c r="E212" s="198">
        <v>0.5756944444444444</v>
      </c>
      <c r="F212" s="198" t="s">
        <v>450</v>
      </c>
      <c r="G212" s="199" t="s">
        <v>463</v>
      </c>
      <c r="H212" s="200">
        <v>20210</v>
      </c>
      <c r="I212" s="200">
        <v>10680</v>
      </c>
      <c r="J212" s="99">
        <f t="shared" si="1"/>
        <v>9530</v>
      </c>
      <c r="K212" s="172"/>
    </row>
    <row r="213" spans="2:11" ht="24.95" customHeight="1" x14ac:dyDescent="0.25">
      <c r="B213" s="292">
        <v>1086</v>
      </c>
      <c r="C213" s="196">
        <v>44365</v>
      </c>
      <c r="D213" s="198">
        <v>0.92986111111111114</v>
      </c>
      <c r="E213" s="198">
        <v>0.93680555555555556</v>
      </c>
      <c r="F213" s="198" t="s">
        <v>444</v>
      </c>
      <c r="G213" s="199" t="s">
        <v>471</v>
      </c>
      <c r="H213" s="200">
        <v>19410</v>
      </c>
      <c r="I213" s="200">
        <v>10920</v>
      </c>
      <c r="J213" s="99">
        <f t="shared" si="1"/>
        <v>8490</v>
      </c>
      <c r="K213" s="172"/>
    </row>
    <row r="214" spans="2:11" ht="24.95" customHeight="1" x14ac:dyDescent="0.25">
      <c r="B214" s="292">
        <v>1087</v>
      </c>
      <c r="C214" s="196">
        <v>44365</v>
      </c>
      <c r="D214" s="198">
        <v>0.95277777777777783</v>
      </c>
      <c r="E214" s="198">
        <v>0.96250000000000002</v>
      </c>
      <c r="F214" s="198" t="s">
        <v>453</v>
      </c>
      <c r="G214" s="199" t="s">
        <v>445</v>
      </c>
      <c r="H214" s="200">
        <v>19140</v>
      </c>
      <c r="I214" s="200">
        <v>10920</v>
      </c>
      <c r="J214" s="99">
        <f t="shared" si="1"/>
        <v>8220</v>
      </c>
      <c r="K214" s="172"/>
    </row>
    <row r="215" spans="2:11" ht="24.95" customHeight="1" x14ac:dyDescent="0.25">
      <c r="B215" s="292">
        <v>1088</v>
      </c>
      <c r="C215" s="196">
        <v>44365</v>
      </c>
      <c r="D215" s="198">
        <v>0.96597222222222223</v>
      </c>
      <c r="E215" s="198">
        <v>0.97499999999999998</v>
      </c>
      <c r="F215" s="198" t="s">
        <v>450</v>
      </c>
      <c r="G215" s="199" t="s">
        <v>451</v>
      </c>
      <c r="H215" s="200">
        <v>22180</v>
      </c>
      <c r="I215" s="200">
        <v>10890</v>
      </c>
      <c r="J215" s="99">
        <f t="shared" si="1"/>
        <v>11290</v>
      </c>
      <c r="K215" s="172"/>
    </row>
    <row r="216" spans="2:11" ht="24.95" customHeight="1" x14ac:dyDescent="0.25">
      <c r="B216" s="292">
        <v>1089</v>
      </c>
      <c r="C216" s="196">
        <v>44366</v>
      </c>
      <c r="D216" s="198">
        <v>3.9583333333333331E-2</v>
      </c>
      <c r="E216" s="198">
        <v>4.7222222222222221E-2</v>
      </c>
      <c r="F216" s="198" t="s">
        <v>444</v>
      </c>
      <c r="G216" s="199" t="s">
        <v>471</v>
      </c>
      <c r="H216" s="200">
        <v>16570</v>
      </c>
      <c r="I216" s="200">
        <v>10900</v>
      </c>
      <c r="J216" s="99">
        <f t="shared" si="1"/>
        <v>5670</v>
      </c>
      <c r="K216" s="172"/>
    </row>
    <row r="217" spans="2:11" ht="24.95" customHeight="1" x14ac:dyDescent="0.25">
      <c r="B217" s="292">
        <v>1090</v>
      </c>
      <c r="C217" s="196">
        <v>44366</v>
      </c>
      <c r="D217" s="198">
        <v>4.1666666666666664E-2</v>
      </c>
      <c r="E217" s="198">
        <v>4.8611111111111112E-2</v>
      </c>
      <c r="F217" s="198" t="s">
        <v>453</v>
      </c>
      <c r="G217" s="199" t="s">
        <v>445</v>
      </c>
      <c r="H217" s="200">
        <v>14790</v>
      </c>
      <c r="I217" s="200">
        <v>10950</v>
      </c>
      <c r="J217" s="99">
        <f t="shared" si="1"/>
        <v>3840</v>
      </c>
      <c r="K217" s="172"/>
    </row>
    <row r="218" spans="2:11" ht="24.95" customHeight="1" x14ac:dyDescent="0.25">
      <c r="B218" s="292">
        <v>1094</v>
      </c>
      <c r="C218" s="196">
        <v>44366</v>
      </c>
      <c r="D218" s="198">
        <v>0.42777777777777781</v>
      </c>
      <c r="E218" s="198">
        <v>0.44722222222222219</v>
      </c>
      <c r="F218" s="198" t="s">
        <v>447</v>
      </c>
      <c r="G218" s="199" t="s">
        <v>458</v>
      </c>
      <c r="H218" s="200">
        <v>19960</v>
      </c>
      <c r="I218" s="200">
        <v>10910</v>
      </c>
      <c r="J218" s="99">
        <f t="shared" si="1"/>
        <v>9050</v>
      </c>
      <c r="K218" s="172"/>
    </row>
    <row r="219" spans="2:11" ht="24.95" customHeight="1" x14ac:dyDescent="0.25">
      <c r="B219" s="292">
        <v>1096</v>
      </c>
      <c r="C219" s="196">
        <v>44366</v>
      </c>
      <c r="D219" s="198">
        <v>0.49652777777777773</v>
      </c>
      <c r="E219" s="198">
        <v>0.51180555555555551</v>
      </c>
      <c r="F219" s="198" t="s">
        <v>444</v>
      </c>
      <c r="G219" s="199" t="s">
        <v>474</v>
      </c>
      <c r="H219" s="291">
        <v>19000</v>
      </c>
      <c r="I219" s="291">
        <v>10580</v>
      </c>
      <c r="J219" s="99">
        <f t="shared" si="1"/>
        <v>8420</v>
      </c>
      <c r="K219" s="172"/>
    </row>
    <row r="220" spans="2:11" ht="24.95" customHeight="1" x14ac:dyDescent="0.25">
      <c r="B220" s="300">
        <v>1097</v>
      </c>
      <c r="C220" s="196">
        <v>44366</v>
      </c>
      <c r="D220" s="260">
        <v>0.50694444444444442</v>
      </c>
      <c r="E220" s="260">
        <v>0.52708333333333335</v>
      </c>
      <c r="F220" s="260" t="s">
        <v>453</v>
      </c>
      <c r="G220" s="260" t="s">
        <v>463</v>
      </c>
      <c r="H220" s="197">
        <v>17540</v>
      </c>
      <c r="I220" s="197">
        <v>10660</v>
      </c>
      <c r="J220" s="99">
        <f t="shared" si="1"/>
        <v>6880</v>
      </c>
      <c r="K220" s="172"/>
    </row>
    <row r="221" spans="2:11" ht="24.95" customHeight="1" x14ac:dyDescent="0.25">
      <c r="B221" s="300">
        <v>1099</v>
      </c>
      <c r="C221" s="196">
        <v>44366</v>
      </c>
      <c r="D221" s="260">
        <v>0.59027777777777779</v>
      </c>
      <c r="E221" s="260">
        <v>0.6069444444444444</v>
      </c>
      <c r="F221" s="198" t="s">
        <v>450</v>
      </c>
      <c r="G221" s="260" t="s">
        <v>465</v>
      </c>
      <c r="H221" s="197">
        <v>20960</v>
      </c>
      <c r="I221" s="197">
        <v>10710</v>
      </c>
      <c r="J221" s="99">
        <f t="shared" si="1"/>
        <v>10250</v>
      </c>
      <c r="K221" s="172"/>
    </row>
    <row r="222" spans="2:11" ht="24.95" customHeight="1" x14ac:dyDescent="0.25">
      <c r="B222" s="300">
        <v>1100</v>
      </c>
      <c r="C222" s="196">
        <v>44366</v>
      </c>
      <c r="D222" s="260">
        <v>0.60347222222222219</v>
      </c>
      <c r="E222" s="260">
        <v>0.61111111111111105</v>
      </c>
      <c r="F222" s="260" t="s">
        <v>447</v>
      </c>
      <c r="G222" s="260" t="s">
        <v>458</v>
      </c>
      <c r="H222" s="197">
        <v>17040</v>
      </c>
      <c r="I222" s="197">
        <v>11070</v>
      </c>
      <c r="J222" s="99">
        <f t="shared" si="1"/>
        <v>5970</v>
      </c>
      <c r="K222" s="172"/>
    </row>
    <row r="223" spans="2:11" ht="24.95" customHeight="1" x14ac:dyDescent="0.25">
      <c r="B223" s="300">
        <v>1101</v>
      </c>
      <c r="C223" s="196">
        <v>44366</v>
      </c>
      <c r="D223" s="260">
        <v>0.86736111111111114</v>
      </c>
      <c r="E223" s="260">
        <v>0.87361111111111101</v>
      </c>
      <c r="F223" s="198" t="s">
        <v>444</v>
      </c>
      <c r="G223" s="260" t="s">
        <v>445</v>
      </c>
      <c r="H223" s="197">
        <v>18550</v>
      </c>
      <c r="I223" s="197">
        <v>10760</v>
      </c>
      <c r="J223" s="99">
        <f t="shared" si="1"/>
        <v>7790</v>
      </c>
      <c r="K223" s="172"/>
    </row>
    <row r="224" spans="2:11" ht="24.95" customHeight="1" x14ac:dyDescent="0.25">
      <c r="B224" s="300">
        <v>1102</v>
      </c>
      <c r="C224" s="196">
        <v>44366</v>
      </c>
      <c r="D224" s="260">
        <v>0.91666666666666663</v>
      </c>
      <c r="E224" s="260">
        <v>0.9243055555555556</v>
      </c>
      <c r="F224" s="260" t="s">
        <v>447</v>
      </c>
      <c r="G224" s="260" t="s">
        <v>448</v>
      </c>
      <c r="H224" s="197">
        <v>19200</v>
      </c>
      <c r="I224" s="197">
        <v>11050</v>
      </c>
      <c r="J224" s="99">
        <f t="shared" si="1"/>
        <v>8150</v>
      </c>
      <c r="K224" s="172"/>
    </row>
    <row r="225" spans="2:11" ht="24.95" customHeight="1" x14ac:dyDescent="0.25">
      <c r="B225" s="300">
        <v>1103</v>
      </c>
      <c r="C225" s="196">
        <v>44366</v>
      </c>
      <c r="D225" s="260">
        <v>0.91805555555555562</v>
      </c>
      <c r="E225" s="260">
        <v>0.92638888888888893</v>
      </c>
      <c r="F225" s="260" t="s">
        <v>450</v>
      </c>
      <c r="G225" s="260" t="s">
        <v>451</v>
      </c>
      <c r="H225" s="197">
        <v>19960</v>
      </c>
      <c r="I225" s="197">
        <v>10710</v>
      </c>
      <c r="J225" s="99">
        <f t="shared" si="1"/>
        <v>9250</v>
      </c>
      <c r="K225" s="172"/>
    </row>
    <row r="226" spans="2:11" ht="24.95" customHeight="1" x14ac:dyDescent="0.25">
      <c r="B226" s="300">
        <v>1104</v>
      </c>
      <c r="C226" s="196">
        <v>44367</v>
      </c>
      <c r="D226" s="260">
        <v>2.7083333333333334E-2</v>
      </c>
      <c r="E226" s="260">
        <v>3.3333333333333333E-2</v>
      </c>
      <c r="F226" s="260" t="s">
        <v>444</v>
      </c>
      <c r="G226" s="260" t="s">
        <v>445</v>
      </c>
      <c r="H226" s="197">
        <v>15140</v>
      </c>
      <c r="I226" s="197">
        <v>10740</v>
      </c>
      <c r="J226" s="99">
        <f t="shared" si="1"/>
        <v>4400</v>
      </c>
      <c r="K226" s="172"/>
    </row>
    <row r="227" spans="2:11" ht="24.95" customHeight="1" x14ac:dyDescent="0.25">
      <c r="B227" s="300">
        <v>1105</v>
      </c>
      <c r="C227" s="196">
        <v>44367</v>
      </c>
      <c r="D227" s="260">
        <v>0.48680555555555555</v>
      </c>
      <c r="E227" s="260">
        <v>0.49374999999999997</v>
      </c>
      <c r="F227" s="260" t="s">
        <v>450</v>
      </c>
      <c r="G227" s="260" t="s">
        <v>451</v>
      </c>
      <c r="H227" s="197">
        <v>13770</v>
      </c>
      <c r="I227" s="197">
        <v>10710</v>
      </c>
      <c r="J227" s="99">
        <f t="shared" si="1"/>
        <v>3060</v>
      </c>
      <c r="K227" s="172"/>
    </row>
    <row r="228" spans="2:11" ht="24.95" customHeight="1" x14ac:dyDescent="0.25">
      <c r="B228" s="300">
        <v>1106</v>
      </c>
      <c r="C228" s="196">
        <v>44367</v>
      </c>
      <c r="D228" s="260">
        <v>4.3055555555555562E-2</v>
      </c>
      <c r="E228" s="260">
        <v>4.9999999999999996E-2</v>
      </c>
      <c r="F228" s="198" t="s">
        <v>447</v>
      </c>
      <c r="G228" s="260" t="s">
        <v>448</v>
      </c>
      <c r="H228" s="197">
        <v>17820</v>
      </c>
      <c r="I228" s="197">
        <v>11240</v>
      </c>
      <c r="J228" s="99">
        <f t="shared" si="1"/>
        <v>6580</v>
      </c>
      <c r="K228" s="172"/>
    </row>
    <row r="229" spans="2:11" ht="24.95" customHeight="1" x14ac:dyDescent="0.25">
      <c r="B229" s="300">
        <v>1108</v>
      </c>
      <c r="C229" s="196">
        <v>44367</v>
      </c>
      <c r="D229" s="260">
        <v>0.62777777777777777</v>
      </c>
      <c r="E229" s="260">
        <v>0.34027777777777773</v>
      </c>
      <c r="F229" s="260" t="s">
        <v>447</v>
      </c>
      <c r="G229" s="260" t="s">
        <v>474</v>
      </c>
      <c r="H229" s="197">
        <v>20790</v>
      </c>
      <c r="I229" s="197">
        <v>10920</v>
      </c>
      <c r="J229" s="99">
        <f t="shared" si="1"/>
        <v>9870</v>
      </c>
      <c r="K229" s="172"/>
    </row>
    <row r="230" spans="2:11" ht="24.95" customHeight="1" x14ac:dyDescent="0.25">
      <c r="B230" s="300">
        <v>1107</v>
      </c>
      <c r="C230" s="196">
        <v>44367</v>
      </c>
      <c r="D230" s="260">
        <v>0.94513888888888886</v>
      </c>
      <c r="E230" s="260">
        <v>0.95486111111111116</v>
      </c>
      <c r="F230" s="260" t="s">
        <v>450</v>
      </c>
      <c r="G230" s="260" t="s">
        <v>471</v>
      </c>
      <c r="H230" s="197">
        <v>15690</v>
      </c>
      <c r="I230" s="197">
        <v>10740</v>
      </c>
      <c r="J230" s="99">
        <f t="shared" ref="J230:J293" si="2">H230-I230</f>
        <v>4950</v>
      </c>
      <c r="K230" s="172"/>
    </row>
    <row r="231" spans="2:11" ht="24.95" customHeight="1" x14ac:dyDescent="0.25">
      <c r="B231" s="300">
        <v>1112</v>
      </c>
      <c r="C231" s="196">
        <v>44368</v>
      </c>
      <c r="D231" s="260">
        <v>0.49444444444444446</v>
      </c>
      <c r="E231" s="260">
        <v>0.50138888888888888</v>
      </c>
      <c r="F231" s="260" t="s">
        <v>453</v>
      </c>
      <c r="G231" s="260" t="s">
        <v>473</v>
      </c>
      <c r="H231" s="197">
        <v>19120</v>
      </c>
      <c r="I231" s="197">
        <v>10640</v>
      </c>
      <c r="J231" s="99">
        <f t="shared" si="2"/>
        <v>8480</v>
      </c>
      <c r="K231" s="172"/>
    </row>
    <row r="232" spans="2:11" ht="24.95" customHeight="1" x14ac:dyDescent="0.25">
      <c r="B232" s="300">
        <v>1113</v>
      </c>
      <c r="C232" s="196">
        <v>44368</v>
      </c>
      <c r="D232" s="260">
        <v>0.50902777777777775</v>
      </c>
      <c r="E232" s="260">
        <v>0.5180555555555556</v>
      </c>
      <c r="F232" s="260" t="s">
        <v>447</v>
      </c>
      <c r="G232" s="260" t="s">
        <v>463</v>
      </c>
      <c r="H232" s="197">
        <v>22490</v>
      </c>
      <c r="I232" s="197">
        <v>11040</v>
      </c>
      <c r="J232" s="99">
        <f t="shared" si="2"/>
        <v>11450</v>
      </c>
      <c r="K232" s="172"/>
    </row>
    <row r="233" spans="2:11" ht="24.95" customHeight="1" x14ac:dyDescent="0.25">
      <c r="B233" s="300">
        <v>1114</v>
      </c>
      <c r="C233" s="196">
        <v>44368</v>
      </c>
      <c r="D233" s="260">
        <v>0.51041666666666663</v>
      </c>
      <c r="E233" s="260">
        <v>0.51944444444444449</v>
      </c>
      <c r="F233" s="260" t="s">
        <v>476</v>
      </c>
      <c r="G233" s="260" t="s">
        <v>456</v>
      </c>
      <c r="H233" s="197">
        <v>17200</v>
      </c>
      <c r="I233" s="197">
        <v>10920</v>
      </c>
      <c r="J233" s="99">
        <f t="shared" si="2"/>
        <v>6280</v>
      </c>
      <c r="K233" s="172"/>
    </row>
    <row r="234" spans="2:11" ht="24.95" customHeight="1" x14ac:dyDescent="0.25">
      <c r="B234" s="300">
        <v>1115</v>
      </c>
      <c r="C234" s="196">
        <v>44368</v>
      </c>
      <c r="D234" s="260">
        <v>0.52083333333333337</v>
      </c>
      <c r="E234" s="260">
        <v>0.52847222222222223</v>
      </c>
      <c r="F234" s="260" t="s">
        <v>450</v>
      </c>
      <c r="G234" s="260" t="s">
        <v>475</v>
      </c>
      <c r="H234" s="197">
        <v>19090</v>
      </c>
      <c r="I234" s="197">
        <v>10760</v>
      </c>
      <c r="J234" s="99">
        <f t="shared" si="2"/>
        <v>8330</v>
      </c>
      <c r="K234" s="172"/>
    </row>
    <row r="235" spans="2:11" ht="24.95" customHeight="1" x14ac:dyDescent="0.25">
      <c r="B235" s="300">
        <v>1116</v>
      </c>
      <c r="C235" s="196">
        <v>44368</v>
      </c>
      <c r="D235" s="260">
        <v>0.52777777777777779</v>
      </c>
      <c r="E235" s="260">
        <v>0.53402777777777777</v>
      </c>
      <c r="F235" s="260" t="s">
        <v>444</v>
      </c>
      <c r="G235" s="260" t="s">
        <v>460</v>
      </c>
      <c r="H235" s="197">
        <v>20110</v>
      </c>
      <c r="I235" s="197">
        <v>10790</v>
      </c>
      <c r="J235" s="99">
        <f t="shared" si="2"/>
        <v>9320</v>
      </c>
      <c r="K235" s="172"/>
    </row>
    <row r="236" spans="2:11" ht="24.95" customHeight="1" x14ac:dyDescent="0.25">
      <c r="B236" s="300">
        <v>1120</v>
      </c>
      <c r="C236" s="196">
        <v>44368</v>
      </c>
      <c r="D236" s="260">
        <v>0.62986111111111109</v>
      </c>
      <c r="E236" s="260">
        <v>0.63680555555555551</v>
      </c>
      <c r="F236" s="260" t="s">
        <v>453</v>
      </c>
      <c r="G236" s="260" t="s">
        <v>473</v>
      </c>
      <c r="H236" s="197">
        <v>14670</v>
      </c>
      <c r="I236" s="197">
        <v>10620</v>
      </c>
      <c r="J236" s="99">
        <f t="shared" si="2"/>
        <v>4050</v>
      </c>
      <c r="K236" s="172"/>
    </row>
    <row r="237" spans="2:11" ht="24.95" customHeight="1" x14ac:dyDescent="0.25">
      <c r="B237" s="300">
        <v>1122</v>
      </c>
      <c r="C237" s="196">
        <v>44368</v>
      </c>
      <c r="D237" s="260">
        <v>0.66388888888888886</v>
      </c>
      <c r="E237" s="260">
        <v>0.67013888888888884</v>
      </c>
      <c r="F237" s="260" t="s">
        <v>447</v>
      </c>
      <c r="G237" s="260" t="s">
        <v>463</v>
      </c>
      <c r="H237" s="197">
        <v>17780</v>
      </c>
      <c r="I237" s="197">
        <v>11030</v>
      </c>
      <c r="J237" s="99">
        <f t="shared" si="2"/>
        <v>6750</v>
      </c>
      <c r="K237" s="172"/>
    </row>
    <row r="238" spans="2:11" ht="24.95" customHeight="1" x14ac:dyDescent="0.25">
      <c r="B238" s="300">
        <v>1123</v>
      </c>
      <c r="C238" s="196">
        <v>44368</v>
      </c>
      <c r="D238" s="260">
        <v>0.67986111111111114</v>
      </c>
      <c r="E238" s="260">
        <v>0.68680555555555556</v>
      </c>
      <c r="F238" s="260" t="s">
        <v>450</v>
      </c>
      <c r="G238" s="260" t="s">
        <v>475</v>
      </c>
      <c r="H238" s="197">
        <v>16100</v>
      </c>
      <c r="I238" s="197">
        <v>10750</v>
      </c>
      <c r="J238" s="99">
        <f t="shared" si="2"/>
        <v>5350</v>
      </c>
      <c r="K238" s="172"/>
    </row>
    <row r="239" spans="2:11" ht="24.95" customHeight="1" x14ac:dyDescent="0.25">
      <c r="B239" s="300">
        <v>1124</v>
      </c>
      <c r="C239" s="196">
        <v>44368</v>
      </c>
      <c r="D239" s="260">
        <v>0.6972222222222223</v>
      </c>
      <c r="E239" s="260">
        <v>0.70277777777777783</v>
      </c>
      <c r="F239" s="260" t="s">
        <v>444</v>
      </c>
      <c r="G239" s="260" t="s">
        <v>460</v>
      </c>
      <c r="H239" s="197">
        <v>16720</v>
      </c>
      <c r="I239" s="197">
        <v>10810</v>
      </c>
      <c r="J239" s="99">
        <f t="shared" si="2"/>
        <v>5910</v>
      </c>
      <c r="K239" s="172"/>
    </row>
    <row r="240" spans="2:11" ht="24.95" customHeight="1" x14ac:dyDescent="0.25">
      <c r="B240" s="300">
        <v>1126</v>
      </c>
      <c r="C240" s="196">
        <v>44368</v>
      </c>
      <c r="D240" s="260">
        <v>0.88402777777777775</v>
      </c>
      <c r="E240" s="260">
        <v>0.89236111111111116</v>
      </c>
      <c r="F240" s="260" t="s">
        <v>450</v>
      </c>
      <c r="G240" s="260" t="s">
        <v>445</v>
      </c>
      <c r="H240" s="197">
        <v>19570</v>
      </c>
      <c r="I240" s="197">
        <v>10940</v>
      </c>
      <c r="J240" s="99">
        <f t="shared" si="2"/>
        <v>8630</v>
      </c>
      <c r="K240" s="172"/>
    </row>
    <row r="241" spans="2:11" ht="24.95" customHeight="1" x14ac:dyDescent="0.25">
      <c r="B241" s="300">
        <v>1127</v>
      </c>
      <c r="C241" s="196">
        <v>44368</v>
      </c>
      <c r="D241" s="260">
        <v>0.89097222222222217</v>
      </c>
      <c r="E241" s="260">
        <v>0.9</v>
      </c>
      <c r="F241" s="260" t="s">
        <v>444</v>
      </c>
      <c r="G241" s="260" t="s">
        <v>471</v>
      </c>
      <c r="H241" s="197">
        <v>19260</v>
      </c>
      <c r="I241" s="197">
        <v>10870</v>
      </c>
      <c r="J241" s="99">
        <f t="shared" si="2"/>
        <v>8390</v>
      </c>
      <c r="K241" s="172"/>
    </row>
    <row r="242" spans="2:11" ht="24.95" customHeight="1" x14ac:dyDescent="0.25">
      <c r="B242" s="300">
        <v>1128</v>
      </c>
      <c r="C242" s="196">
        <v>44368</v>
      </c>
      <c r="D242" s="260">
        <v>0.93680555555555556</v>
      </c>
      <c r="E242" s="260">
        <v>0.94513888888888886</v>
      </c>
      <c r="F242" s="260" t="s">
        <v>447</v>
      </c>
      <c r="G242" s="260" t="s">
        <v>448</v>
      </c>
      <c r="H242" s="197">
        <v>21260</v>
      </c>
      <c r="I242" s="197">
        <v>11360</v>
      </c>
      <c r="J242" s="99">
        <f t="shared" si="2"/>
        <v>9900</v>
      </c>
      <c r="K242" s="172"/>
    </row>
    <row r="243" spans="2:11" ht="24.95" customHeight="1" x14ac:dyDescent="0.25">
      <c r="B243" s="300">
        <v>1129</v>
      </c>
      <c r="C243" s="196">
        <v>44369</v>
      </c>
      <c r="D243" s="260">
        <v>2.2222222222222223E-2</v>
      </c>
      <c r="E243" s="260">
        <v>2.9166666666666664E-2</v>
      </c>
      <c r="F243" s="260" t="s">
        <v>444</v>
      </c>
      <c r="G243" s="260" t="s">
        <v>471</v>
      </c>
      <c r="H243" s="197">
        <v>17920</v>
      </c>
      <c r="I243" s="197">
        <v>10840</v>
      </c>
      <c r="J243" s="99">
        <f t="shared" si="2"/>
        <v>7080</v>
      </c>
      <c r="K243" s="172"/>
    </row>
    <row r="244" spans="2:11" ht="24.95" customHeight="1" x14ac:dyDescent="0.25">
      <c r="B244" s="259" t="s">
        <v>477</v>
      </c>
      <c r="C244" s="196">
        <v>44369</v>
      </c>
      <c r="D244" s="260">
        <v>5.1388888888888894E-2</v>
      </c>
      <c r="E244" s="260">
        <v>5.8333333333333327E-2</v>
      </c>
      <c r="F244" s="198" t="s">
        <v>450</v>
      </c>
      <c r="G244" s="260" t="s">
        <v>445</v>
      </c>
      <c r="H244" s="197">
        <v>19410</v>
      </c>
      <c r="I244" s="197">
        <v>10880</v>
      </c>
      <c r="J244" s="99">
        <f t="shared" si="2"/>
        <v>8530</v>
      </c>
      <c r="K244" s="172"/>
    </row>
    <row r="245" spans="2:11" ht="24.95" customHeight="1" x14ac:dyDescent="0.25">
      <c r="B245" s="261" t="s">
        <v>478</v>
      </c>
      <c r="C245" s="196">
        <v>44369</v>
      </c>
      <c r="D245" s="198">
        <v>6.458333333333334E-2</v>
      </c>
      <c r="E245" s="198">
        <v>7.1527777777777787E-2</v>
      </c>
      <c r="F245" s="198" t="s">
        <v>447</v>
      </c>
      <c r="G245" s="199" t="s">
        <v>448</v>
      </c>
      <c r="H245" s="197">
        <v>16020</v>
      </c>
      <c r="I245" s="197">
        <v>11140</v>
      </c>
      <c r="J245" s="99">
        <f t="shared" si="2"/>
        <v>4880</v>
      </c>
      <c r="K245" s="172"/>
    </row>
    <row r="246" spans="2:11" ht="24.95" customHeight="1" x14ac:dyDescent="0.25">
      <c r="B246" s="261" t="s">
        <v>479</v>
      </c>
      <c r="C246" s="196">
        <v>44369</v>
      </c>
      <c r="D246" s="198">
        <v>8.6111111111111124E-2</v>
      </c>
      <c r="E246" s="198">
        <v>9.2361111111111116E-2</v>
      </c>
      <c r="F246" s="198" t="s">
        <v>444</v>
      </c>
      <c r="G246" s="199" t="s">
        <v>471</v>
      </c>
      <c r="H246" s="197">
        <v>17550</v>
      </c>
      <c r="I246" s="200">
        <v>10820</v>
      </c>
      <c r="J246" s="99">
        <f t="shared" si="2"/>
        <v>6730</v>
      </c>
      <c r="K246" s="172"/>
    </row>
    <row r="247" spans="2:11" ht="24.95" customHeight="1" x14ac:dyDescent="0.25">
      <c r="B247" s="259" t="s">
        <v>480</v>
      </c>
      <c r="C247" s="196">
        <v>44369</v>
      </c>
      <c r="D247" s="260">
        <v>0.4284722222222222</v>
      </c>
      <c r="E247" s="260">
        <v>0.43402777777777773</v>
      </c>
      <c r="F247" s="198" t="s">
        <v>453</v>
      </c>
      <c r="G247" s="260" t="s">
        <v>473</v>
      </c>
      <c r="H247" s="197">
        <v>17840</v>
      </c>
      <c r="I247" s="197">
        <v>10790</v>
      </c>
      <c r="J247" s="99">
        <f t="shared" si="2"/>
        <v>7050</v>
      </c>
      <c r="K247" s="172"/>
    </row>
    <row r="248" spans="2:11" ht="24.95" customHeight="1" x14ac:dyDescent="0.25">
      <c r="B248" s="259" t="s">
        <v>481</v>
      </c>
      <c r="C248" s="196">
        <v>44369</v>
      </c>
      <c r="D248" s="260">
        <v>0.46736111111111112</v>
      </c>
      <c r="E248" s="260">
        <v>0.47430555555555554</v>
      </c>
      <c r="F248" s="260" t="s">
        <v>447</v>
      </c>
      <c r="G248" s="260" t="s">
        <v>458</v>
      </c>
      <c r="H248" s="197">
        <v>20830</v>
      </c>
      <c r="I248" s="197">
        <v>11040</v>
      </c>
      <c r="J248" s="99">
        <f t="shared" si="2"/>
        <v>9790</v>
      </c>
      <c r="K248" s="172"/>
    </row>
    <row r="249" spans="2:11" ht="24.95" customHeight="1" x14ac:dyDescent="0.25">
      <c r="B249" s="259" t="s">
        <v>482</v>
      </c>
      <c r="C249" s="196">
        <v>44369</v>
      </c>
      <c r="D249" s="260">
        <v>0.52222222222222225</v>
      </c>
      <c r="E249" s="260">
        <v>0.53055555555555556</v>
      </c>
      <c r="F249" s="260" t="s">
        <v>444</v>
      </c>
      <c r="G249" s="260" t="s">
        <v>465</v>
      </c>
      <c r="H249" s="197">
        <v>19200</v>
      </c>
      <c r="I249" s="197">
        <v>10590</v>
      </c>
      <c r="J249" s="99">
        <f t="shared" si="2"/>
        <v>8610</v>
      </c>
      <c r="K249" s="172"/>
    </row>
    <row r="250" spans="2:11" ht="24.95" customHeight="1" x14ac:dyDescent="0.25">
      <c r="B250" s="259" t="s">
        <v>483</v>
      </c>
      <c r="C250" s="196">
        <v>44369</v>
      </c>
      <c r="D250" s="260">
        <v>0.52638888888888891</v>
      </c>
      <c r="E250" s="260">
        <v>0.53541666666666665</v>
      </c>
      <c r="F250" s="260" t="s">
        <v>450</v>
      </c>
      <c r="G250" s="260" t="s">
        <v>474</v>
      </c>
      <c r="H250" s="197">
        <v>21580</v>
      </c>
      <c r="I250" s="197">
        <v>10730</v>
      </c>
      <c r="J250" s="99">
        <f t="shared" si="2"/>
        <v>10850</v>
      </c>
      <c r="K250" s="172"/>
    </row>
    <row r="251" spans="2:11" ht="24.95" customHeight="1" x14ac:dyDescent="0.25">
      <c r="B251" s="259" t="s">
        <v>484</v>
      </c>
      <c r="C251" s="196">
        <v>44369</v>
      </c>
      <c r="D251" s="260">
        <v>0.55138888888888882</v>
      </c>
      <c r="E251" s="260">
        <v>0.55833333333333335</v>
      </c>
      <c r="F251" s="260" t="s">
        <v>476</v>
      </c>
      <c r="G251" s="260" t="s">
        <v>475</v>
      </c>
      <c r="H251" s="197">
        <v>14570</v>
      </c>
      <c r="I251" s="197">
        <v>10780</v>
      </c>
      <c r="J251" s="99">
        <f t="shared" si="2"/>
        <v>3790</v>
      </c>
      <c r="K251" s="172"/>
    </row>
    <row r="252" spans="2:11" ht="24.95" customHeight="1" x14ac:dyDescent="0.25">
      <c r="B252" s="259" t="s">
        <v>485</v>
      </c>
      <c r="C252" s="196">
        <v>44369</v>
      </c>
      <c r="D252" s="260">
        <v>0.57986111111111105</v>
      </c>
      <c r="E252" s="260">
        <v>0.58611111111111114</v>
      </c>
      <c r="F252" s="198" t="s">
        <v>447</v>
      </c>
      <c r="G252" s="260" t="s">
        <v>458</v>
      </c>
      <c r="H252" s="197">
        <v>15950</v>
      </c>
      <c r="I252" s="197">
        <v>11000</v>
      </c>
      <c r="J252" s="99">
        <f t="shared" si="2"/>
        <v>4950</v>
      </c>
      <c r="K252" s="172"/>
    </row>
    <row r="253" spans="2:11" ht="24.95" customHeight="1" x14ac:dyDescent="0.25">
      <c r="B253" s="259" t="s">
        <v>486</v>
      </c>
      <c r="C253" s="196">
        <v>44369</v>
      </c>
      <c r="D253" s="260">
        <v>0.59375</v>
      </c>
      <c r="E253" s="260">
        <v>0.60069444444444442</v>
      </c>
      <c r="F253" s="295" t="s">
        <v>444</v>
      </c>
      <c r="G253" s="260" t="s">
        <v>465</v>
      </c>
      <c r="H253" s="197">
        <v>14280</v>
      </c>
      <c r="I253" s="197">
        <v>10650</v>
      </c>
      <c r="J253" s="99">
        <f t="shared" si="2"/>
        <v>3630</v>
      </c>
      <c r="K253" s="172"/>
    </row>
    <row r="254" spans="2:11" ht="24.95" customHeight="1" x14ac:dyDescent="0.25">
      <c r="B254" s="259" t="s">
        <v>487</v>
      </c>
      <c r="C254" s="196">
        <v>44369</v>
      </c>
      <c r="D254" s="260">
        <v>0.62013888888888891</v>
      </c>
      <c r="E254" s="260">
        <v>0.62777777777777777</v>
      </c>
      <c r="F254" s="198" t="s">
        <v>453</v>
      </c>
      <c r="G254" s="260" t="s">
        <v>473</v>
      </c>
      <c r="H254" s="197">
        <v>18710</v>
      </c>
      <c r="I254" s="197">
        <v>10690</v>
      </c>
      <c r="J254" s="99">
        <f t="shared" si="2"/>
        <v>8020</v>
      </c>
      <c r="K254" s="172"/>
    </row>
    <row r="255" spans="2:11" ht="24.95" customHeight="1" x14ac:dyDescent="0.25">
      <c r="B255" s="259" t="s">
        <v>488</v>
      </c>
      <c r="C255" s="196">
        <v>44369</v>
      </c>
      <c r="D255" s="260">
        <v>0.67291666666666661</v>
      </c>
      <c r="E255" s="260">
        <v>0.6791666666666667</v>
      </c>
      <c r="F255" s="198" t="s">
        <v>453</v>
      </c>
      <c r="G255" s="260" t="s">
        <v>473</v>
      </c>
      <c r="H255" s="197">
        <v>13130</v>
      </c>
      <c r="I255" s="197">
        <v>10700</v>
      </c>
      <c r="J255" s="99">
        <f t="shared" si="2"/>
        <v>2430</v>
      </c>
      <c r="K255" s="172"/>
    </row>
    <row r="256" spans="2:11" ht="24.95" customHeight="1" x14ac:dyDescent="0.25">
      <c r="B256" s="259" t="s">
        <v>489</v>
      </c>
      <c r="C256" s="196">
        <v>44369</v>
      </c>
      <c r="D256" s="260">
        <v>0.71458333333333324</v>
      </c>
      <c r="E256" s="260">
        <v>0.72152777777777777</v>
      </c>
      <c r="F256" s="260" t="s">
        <v>450</v>
      </c>
      <c r="G256" s="260" t="s">
        <v>474</v>
      </c>
      <c r="H256" s="197">
        <v>17660</v>
      </c>
      <c r="I256" s="197">
        <v>10680</v>
      </c>
      <c r="J256" s="99">
        <f t="shared" si="2"/>
        <v>6980</v>
      </c>
      <c r="K256" s="172"/>
    </row>
    <row r="257" spans="2:11" ht="24.95" customHeight="1" x14ac:dyDescent="0.25">
      <c r="B257" s="259" t="s">
        <v>490</v>
      </c>
      <c r="C257" s="196">
        <v>44369</v>
      </c>
      <c r="D257" s="260">
        <v>0.89166666666666661</v>
      </c>
      <c r="E257" s="260">
        <v>0.90277777777777779</v>
      </c>
      <c r="F257" s="260" t="s">
        <v>453</v>
      </c>
      <c r="G257" s="260" t="s">
        <v>451</v>
      </c>
      <c r="H257" s="197">
        <v>20640</v>
      </c>
      <c r="I257" s="197">
        <v>10840</v>
      </c>
      <c r="J257" s="99">
        <f t="shared" si="2"/>
        <v>9800</v>
      </c>
      <c r="K257" s="172"/>
    </row>
    <row r="258" spans="2:11" ht="24.95" customHeight="1" x14ac:dyDescent="0.25">
      <c r="B258" s="259" t="s">
        <v>491</v>
      </c>
      <c r="C258" s="196">
        <v>44369</v>
      </c>
      <c r="D258" s="260">
        <v>0.90138888888888891</v>
      </c>
      <c r="E258" s="260">
        <v>0.91041666666666676</v>
      </c>
      <c r="F258" s="260" t="s">
        <v>450</v>
      </c>
      <c r="G258" s="260" t="s">
        <v>471</v>
      </c>
      <c r="H258" s="197">
        <v>20550</v>
      </c>
      <c r="I258" s="197">
        <v>10820</v>
      </c>
      <c r="J258" s="99">
        <f t="shared" si="2"/>
        <v>9730</v>
      </c>
      <c r="K258" s="172"/>
    </row>
    <row r="259" spans="2:11" ht="24.95" customHeight="1" x14ac:dyDescent="0.25">
      <c r="B259" s="259" t="s">
        <v>492</v>
      </c>
      <c r="C259" s="196">
        <v>44369</v>
      </c>
      <c r="D259" s="260">
        <v>0.94861111111111107</v>
      </c>
      <c r="E259" s="260">
        <v>0.95624999999999993</v>
      </c>
      <c r="F259" s="198" t="s">
        <v>447</v>
      </c>
      <c r="G259" s="260" t="s">
        <v>448</v>
      </c>
      <c r="H259" s="197">
        <v>19500</v>
      </c>
      <c r="I259" s="197">
        <v>11110</v>
      </c>
      <c r="J259" s="99">
        <f t="shared" si="2"/>
        <v>8390</v>
      </c>
      <c r="K259" s="172"/>
    </row>
    <row r="260" spans="2:11" ht="24.95" customHeight="1" x14ac:dyDescent="0.25">
      <c r="B260" s="259" t="s">
        <v>493</v>
      </c>
      <c r="C260" s="196">
        <v>44369</v>
      </c>
      <c r="D260" s="260">
        <v>0.96180555555555547</v>
      </c>
      <c r="E260" s="260">
        <v>0.96805555555555556</v>
      </c>
      <c r="F260" s="198" t="s">
        <v>453</v>
      </c>
      <c r="G260" s="260" t="s">
        <v>451</v>
      </c>
      <c r="H260" s="197">
        <v>13560</v>
      </c>
      <c r="I260" s="197">
        <v>10990</v>
      </c>
      <c r="J260" s="99">
        <f t="shared" si="2"/>
        <v>2570</v>
      </c>
      <c r="K260" s="172"/>
    </row>
    <row r="261" spans="2:11" ht="24.95" customHeight="1" x14ac:dyDescent="0.25">
      <c r="B261" s="259" t="s">
        <v>494</v>
      </c>
      <c r="C261" s="196">
        <v>44370</v>
      </c>
      <c r="D261" s="260">
        <v>2.5694444444444447E-2</v>
      </c>
      <c r="E261" s="260">
        <v>3.2638888888888891E-2</v>
      </c>
      <c r="F261" s="260" t="s">
        <v>450</v>
      </c>
      <c r="G261" s="260" t="s">
        <v>471</v>
      </c>
      <c r="H261" s="197">
        <v>17120</v>
      </c>
      <c r="I261" s="197">
        <v>10860</v>
      </c>
      <c r="J261" s="99">
        <f t="shared" si="2"/>
        <v>6260</v>
      </c>
      <c r="K261" s="172"/>
    </row>
    <row r="262" spans="2:11" ht="24.95" customHeight="1" x14ac:dyDescent="0.25">
      <c r="B262" s="259" t="s">
        <v>495</v>
      </c>
      <c r="C262" s="196">
        <v>44370</v>
      </c>
      <c r="D262" s="260">
        <v>4.6527777777777779E-2</v>
      </c>
      <c r="E262" s="260">
        <v>5.347222222222222E-2</v>
      </c>
      <c r="F262" s="260" t="s">
        <v>447</v>
      </c>
      <c r="G262" s="260" t="s">
        <v>448</v>
      </c>
      <c r="H262" s="197">
        <v>15210</v>
      </c>
      <c r="I262" s="197">
        <v>11150</v>
      </c>
      <c r="J262" s="99">
        <f t="shared" si="2"/>
        <v>4060</v>
      </c>
      <c r="K262" s="172"/>
    </row>
    <row r="263" spans="2:11" ht="24.95" customHeight="1" x14ac:dyDescent="0.25">
      <c r="B263" s="259" t="s">
        <v>496</v>
      </c>
      <c r="C263" s="196">
        <v>44370</v>
      </c>
      <c r="D263" s="260">
        <v>0.4513888888888889</v>
      </c>
      <c r="E263" s="260">
        <v>0.45763888888888887</v>
      </c>
      <c r="F263" s="198" t="s">
        <v>455</v>
      </c>
      <c r="G263" s="260" t="s">
        <v>456</v>
      </c>
      <c r="H263" s="197">
        <v>10390</v>
      </c>
      <c r="I263" s="197">
        <v>7420</v>
      </c>
      <c r="J263" s="99">
        <f t="shared" si="2"/>
        <v>2970</v>
      </c>
      <c r="K263" s="172"/>
    </row>
    <row r="264" spans="2:11" ht="24.95" customHeight="1" x14ac:dyDescent="0.25">
      <c r="B264" s="259" t="s">
        <v>497</v>
      </c>
      <c r="C264" s="196">
        <v>44370</v>
      </c>
      <c r="D264" s="260">
        <v>0.49583333333333335</v>
      </c>
      <c r="E264" s="260">
        <v>0.50416666666666665</v>
      </c>
      <c r="F264" s="260" t="s">
        <v>447</v>
      </c>
      <c r="G264" s="260" t="s">
        <v>458</v>
      </c>
      <c r="H264" s="197">
        <v>20810</v>
      </c>
      <c r="I264" s="197">
        <v>11210</v>
      </c>
      <c r="J264" s="99">
        <f t="shared" si="2"/>
        <v>9600</v>
      </c>
      <c r="K264" s="172"/>
    </row>
    <row r="265" spans="2:11" ht="24.95" customHeight="1" x14ac:dyDescent="0.25">
      <c r="B265" s="259" t="s">
        <v>498</v>
      </c>
      <c r="C265" s="196">
        <v>44370</v>
      </c>
      <c r="D265" s="260">
        <v>0.50138888888888888</v>
      </c>
      <c r="E265" s="260">
        <v>0.50555555555555554</v>
      </c>
      <c r="F265" s="198" t="s">
        <v>455</v>
      </c>
      <c r="G265" s="260" t="s">
        <v>456</v>
      </c>
      <c r="H265" s="197">
        <v>8470</v>
      </c>
      <c r="I265" s="197">
        <v>7510</v>
      </c>
      <c r="J265" s="99">
        <f t="shared" si="2"/>
        <v>960</v>
      </c>
      <c r="K265" s="172"/>
    </row>
    <row r="266" spans="2:11" ht="24.95" customHeight="1" x14ac:dyDescent="0.25">
      <c r="B266" s="259" t="s">
        <v>499</v>
      </c>
      <c r="C266" s="196">
        <v>44370</v>
      </c>
      <c r="D266" s="260">
        <v>0.51597222222222217</v>
      </c>
      <c r="E266" s="260">
        <v>0.52361111111111114</v>
      </c>
      <c r="F266" s="198" t="s">
        <v>450</v>
      </c>
      <c r="G266" s="260" t="s">
        <v>460</v>
      </c>
      <c r="H266" s="197">
        <v>19540</v>
      </c>
      <c r="I266" s="197">
        <v>10670</v>
      </c>
      <c r="J266" s="99">
        <f t="shared" si="2"/>
        <v>8870</v>
      </c>
      <c r="K266" s="172"/>
    </row>
    <row r="267" spans="2:11" ht="24.95" customHeight="1" x14ac:dyDescent="0.25">
      <c r="B267" s="259" t="s">
        <v>500</v>
      </c>
      <c r="C267" s="196">
        <v>44370</v>
      </c>
      <c r="D267" s="260">
        <v>0.54236111111111118</v>
      </c>
      <c r="E267" s="260">
        <v>0.54999999999999993</v>
      </c>
      <c r="F267" s="198" t="s">
        <v>476</v>
      </c>
      <c r="G267" s="260" t="s">
        <v>474</v>
      </c>
      <c r="H267" s="197">
        <v>19450</v>
      </c>
      <c r="I267" s="197">
        <v>10930</v>
      </c>
      <c r="J267" s="99">
        <f t="shared" si="2"/>
        <v>8520</v>
      </c>
      <c r="K267" s="172"/>
    </row>
    <row r="268" spans="2:11" ht="24.95" customHeight="1" x14ac:dyDescent="0.25">
      <c r="B268" s="259" t="s">
        <v>501</v>
      </c>
      <c r="C268" s="196">
        <v>44370</v>
      </c>
      <c r="D268" s="260">
        <v>0.56041666666666667</v>
      </c>
      <c r="E268" s="260">
        <v>0.56736111111111109</v>
      </c>
      <c r="F268" s="198" t="s">
        <v>453</v>
      </c>
      <c r="G268" s="260" t="s">
        <v>463</v>
      </c>
      <c r="H268" s="197">
        <v>17940</v>
      </c>
      <c r="I268" s="197">
        <v>10850</v>
      </c>
      <c r="J268" s="99">
        <f t="shared" si="2"/>
        <v>7090</v>
      </c>
      <c r="K268" s="172"/>
    </row>
    <row r="269" spans="2:11" ht="24.95" customHeight="1" x14ac:dyDescent="0.25">
      <c r="B269" s="259" t="s">
        <v>502</v>
      </c>
      <c r="C269" s="196">
        <v>44370</v>
      </c>
      <c r="D269" s="260">
        <v>0.90902777777777777</v>
      </c>
      <c r="E269" s="260">
        <v>0.91805555555555562</v>
      </c>
      <c r="F269" s="260" t="s">
        <v>447</v>
      </c>
      <c r="G269" s="260" t="s">
        <v>445</v>
      </c>
      <c r="H269" s="197">
        <v>20490</v>
      </c>
      <c r="I269" s="197">
        <v>11120</v>
      </c>
      <c r="J269" s="99">
        <f t="shared" si="2"/>
        <v>9370</v>
      </c>
      <c r="K269" s="172"/>
    </row>
    <row r="270" spans="2:11" ht="24.95" customHeight="1" x14ac:dyDescent="0.25">
      <c r="B270" s="259" t="s">
        <v>503</v>
      </c>
      <c r="C270" s="196">
        <v>44370</v>
      </c>
      <c r="D270" s="260">
        <v>0.93680555555555556</v>
      </c>
      <c r="E270" s="260">
        <v>0.94513888888888886</v>
      </c>
      <c r="F270" s="260" t="s">
        <v>450</v>
      </c>
      <c r="G270" s="260" t="s">
        <v>471</v>
      </c>
      <c r="H270" s="197">
        <v>20120</v>
      </c>
      <c r="I270" s="197">
        <v>10830</v>
      </c>
      <c r="J270" s="99">
        <f t="shared" si="2"/>
        <v>9290</v>
      </c>
      <c r="K270" s="172"/>
    </row>
    <row r="271" spans="2:11" ht="24.95" customHeight="1" x14ac:dyDescent="0.25">
      <c r="B271" s="259" t="s">
        <v>504</v>
      </c>
      <c r="C271" s="196">
        <v>44370</v>
      </c>
      <c r="D271" s="260">
        <v>0.9916666666666667</v>
      </c>
      <c r="E271" s="260">
        <v>0</v>
      </c>
      <c r="F271" s="260" t="s">
        <v>453</v>
      </c>
      <c r="G271" s="260" t="s">
        <v>451</v>
      </c>
      <c r="H271" s="197">
        <v>20730</v>
      </c>
      <c r="I271" s="197">
        <v>10990</v>
      </c>
      <c r="J271" s="99">
        <f t="shared" si="2"/>
        <v>9740</v>
      </c>
      <c r="K271" s="172"/>
    </row>
    <row r="272" spans="2:11" ht="24.95" customHeight="1" x14ac:dyDescent="0.25">
      <c r="B272" s="259" t="s">
        <v>505</v>
      </c>
      <c r="C272" s="196">
        <v>44371</v>
      </c>
      <c r="D272" s="260">
        <v>4.5833333333333337E-2</v>
      </c>
      <c r="E272" s="260">
        <v>5.4166666666666669E-2</v>
      </c>
      <c r="F272" s="198" t="s">
        <v>450</v>
      </c>
      <c r="G272" s="260" t="s">
        <v>471</v>
      </c>
      <c r="H272" s="197">
        <v>15090</v>
      </c>
      <c r="I272" s="197">
        <v>10790</v>
      </c>
      <c r="J272" s="99">
        <f t="shared" si="2"/>
        <v>4300</v>
      </c>
      <c r="K272" s="172"/>
    </row>
    <row r="273" spans="2:11" ht="24.95" customHeight="1" x14ac:dyDescent="0.25">
      <c r="B273" s="259" t="s">
        <v>506</v>
      </c>
      <c r="C273" s="196">
        <v>44371</v>
      </c>
      <c r="D273" s="260">
        <v>5.1388888888888894E-2</v>
      </c>
      <c r="E273" s="260">
        <v>5.6944444444444443E-2</v>
      </c>
      <c r="F273" s="260" t="s">
        <v>453</v>
      </c>
      <c r="G273" s="260" t="s">
        <v>451</v>
      </c>
      <c r="H273" s="197">
        <v>12690</v>
      </c>
      <c r="I273" s="197">
        <v>10970</v>
      </c>
      <c r="J273" s="99">
        <f t="shared" si="2"/>
        <v>1720</v>
      </c>
      <c r="K273" s="172"/>
    </row>
    <row r="274" spans="2:11" ht="24.95" customHeight="1" x14ac:dyDescent="0.25">
      <c r="B274" s="259" t="s">
        <v>507</v>
      </c>
      <c r="C274" s="196">
        <v>44371</v>
      </c>
      <c r="D274" s="260">
        <v>0.11805555555555557</v>
      </c>
      <c r="E274" s="260">
        <v>0.1277777777777778</v>
      </c>
      <c r="F274" s="260" t="s">
        <v>447</v>
      </c>
      <c r="G274" s="260" t="s">
        <v>445</v>
      </c>
      <c r="H274" s="197">
        <v>20290</v>
      </c>
      <c r="I274" s="197">
        <v>11270</v>
      </c>
      <c r="J274" s="99">
        <f t="shared" si="2"/>
        <v>9020</v>
      </c>
      <c r="K274" s="172"/>
    </row>
    <row r="275" spans="2:11" ht="24.95" customHeight="1" x14ac:dyDescent="0.25">
      <c r="B275" s="259" t="s">
        <v>508</v>
      </c>
      <c r="C275" s="196">
        <v>44371</v>
      </c>
      <c r="D275" s="260">
        <v>0.43055555555555558</v>
      </c>
      <c r="E275" s="260">
        <v>0.43958333333333338</v>
      </c>
      <c r="F275" s="198" t="s">
        <v>447</v>
      </c>
      <c r="G275" s="260" t="s">
        <v>475</v>
      </c>
      <c r="H275" s="197">
        <v>19860</v>
      </c>
      <c r="I275" s="197">
        <v>11150</v>
      </c>
      <c r="J275" s="99">
        <f t="shared" si="2"/>
        <v>8710</v>
      </c>
      <c r="K275" s="172"/>
    </row>
    <row r="276" spans="2:11" ht="24.95" customHeight="1" x14ac:dyDescent="0.25">
      <c r="B276" s="259" t="s">
        <v>509</v>
      </c>
      <c r="C276" s="196">
        <v>44371</v>
      </c>
      <c r="D276" s="260">
        <v>0.4777777777777778</v>
      </c>
      <c r="E276" s="260">
        <v>0.48402777777777778</v>
      </c>
      <c r="F276" s="260" t="s">
        <v>453</v>
      </c>
      <c r="G276" s="260" t="s">
        <v>473</v>
      </c>
      <c r="H276" s="197">
        <v>18630</v>
      </c>
      <c r="I276" s="197">
        <v>10980</v>
      </c>
      <c r="J276" s="99">
        <f t="shared" si="2"/>
        <v>7650</v>
      </c>
      <c r="K276" s="172"/>
    </row>
    <row r="277" spans="2:11" ht="24.95" customHeight="1" x14ac:dyDescent="0.25">
      <c r="B277" s="259" t="s">
        <v>510</v>
      </c>
      <c r="C277" s="196">
        <v>44371</v>
      </c>
      <c r="D277" s="260">
        <v>0.49722222222222223</v>
      </c>
      <c r="E277" s="260">
        <v>0.50486111111111109</v>
      </c>
      <c r="F277" s="260" t="s">
        <v>450</v>
      </c>
      <c r="G277" s="260" t="s">
        <v>465</v>
      </c>
      <c r="H277" s="197">
        <v>17510</v>
      </c>
      <c r="I277" s="197">
        <v>10750</v>
      </c>
      <c r="J277" s="99">
        <f t="shared" si="2"/>
        <v>6760</v>
      </c>
      <c r="K277" s="172"/>
    </row>
    <row r="278" spans="2:11" ht="24.95" customHeight="1" x14ac:dyDescent="0.25">
      <c r="B278" s="259" t="s">
        <v>511</v>
      </c>
      <c r="C278" s="196">
        <v>44371</v>
      </c>
      <c r="D278" s="260">
        <v>0.51597222222222217</v>
      </c>
      <c r="E278" s="260">
        <v>0.5229166666666667</v>
      </c>
      <c r="F278" s="198" t="s">
        <v>444</v>
      </c>
      <c r="G278" s="260" t="s">
        <v>460</v>
      </c>
      <c r="H278" s="197">
        <v>18630</v>
      </c>
      <c r="I278" s="197">
        <v>10770</v>
      </c>
      <c r="J278" s="99">
        <f t="shared" si="2"/>
        <v>7860</v>
      </c>
      <c r="K278" s="172"/>
    </row>
    <row r="279" spans="2:11" ht="24.95" customHeight="1" x14ac:dyDescent="0.25">
      <c r="B279" s="259" t="s">
        <v>512</v>
      </c>
      <c r="C279" s="196">
        <v>44371</v>
      </c>
      <c r="D279" s="260">
        <v>0.52083333333333337</v>
      </c>
      <c r="E279" s="260">
        <v>0.52777777777777779</v>
      </c>
      <c r="F279" s="260" t="s">
        <v>447</v>
      </c>
      <c r="G279" s="260" t="s">
        <v>475</v>
      </c>
      <c r="H279" s="197">
        <v>14360</v>
      </c>
      <c r="I279" s="197">
        <v>11220</v>
      </c>
      <c r="J279" s="99">
        <f t="shared" si="2"/>
        <v>3140</v>
      </c>
      <c r="K279" s="172"/>
    </row>
    <row r="280" spans="2:11" ht="24.95" customHeight="1" x14ac:dyDescent="0.25">
      <c r="B280" s="259" t="s">
        <v>513</v>
      </c>
      <c r="C280" s="196">
        <v>44371</v>
      </c>
      <c r="D280" s="260">
        <v>0.5444444444444444</v>
      </c>
      <c r="E280" s="260">
        <v>0.55486111111111114</v>
      </c>
      <c r="F280" s="260" t="s">
        <v>455</v>
      </c>
      <c r="G280" s="260" t="s">
        <v>456</v>
      </c>
      <c r="H280" s="197">
        <v>10580</v>
      </c>
      <c r="I280" s="197">
        <v>7490</v>
      </c>
      <c r="J280" s="99">
        <f t="shared" si="2"/>
        <v>3090</v>
      </c>
      <c r="K280" s="172"/>
    </row>
    <row r="281" spans="2:11" ht="24.95" customHeight="1" x14ac:dyDescent="0.25">
      <c r="B281" s="259" t="s">
        <v>514</v>
      </c>
      <c r="C281" s="196">
        <v>44371</v>
      </c>
      <c r="D281" s="260">
        <v>0.62916666666666665</v>
      </c>
      <c r="E281" s="260">
        <v>0.63541666666666663</v>
      </c>
      <c r="F281" s="260" t="s">
        <v>453</v>
      </c>
      <c r="G281" s="260" t="s">
        <v>473</v>
      </c>
      <c r="H281" s="197">
        <v>16350</v>
      </c>
      <c r="I281" s="197">
        <v>10740</v>
      </c>
      <c r="J281" s="99">
        <f t="shared" si="2"/>
        <v>5610</v>
      </c>
      <c r="K281" s="172"/>
    </row>
    <row r="282" spans="2:11" ht="24.95" customHeight="1" x14ac:dyDescent="0.25">
      <c r="B282" s="259" t="s">
        <v>515</v>
      </c>
      <c r="C282" s="196">
        <v>44371</v>
      </c>
      <c r="D282" s="260">
        <v>0.64444444444444449</v>
      </c>
      <c r="E282" s="260">
        <v>0.65625</v>
      </c>
      <c r="F282" s="260" t="s">
        <v>450</v>
      </c>
      <c r="G282" s="260" t="s">
        <v>465</v>
      </c>
      <c r="H282" s="197">
        <v>16630</v>
      </c>
      <c r="I282" s="197">
        <v>10590</v>
      </c>
      <c r="J282" s="99">
        <f t="shared" si="2"/>
        <v>6040</v>
      </c>
      <c r="K282" s="172"/>
    </row>
    <row r="283" spans="2:11" ht="24.95" customHeight="1" x14ac:dyDescent="0.25">
      <c r="B283" s="259" t="s">
        <v>516</v>
      </c>
      <c r="C283" s="196">
        <v>44371</v>
      </c>
      <c r="D283" s="260">
        <v>0.65763888888888888</v>
      </c>
      <c r="E283" s="260">
        <v>0.66319444444444442</v>
      </c>
      <c r="F283" s="198" t="s">
        <v>444</v>
      </c>
      <c r="G283" s="260" t="s">
        <v>460</v>
      </c>
      <c r="H283" s="197">
        <v>15700</v>
      </c>
      <c r="I283" s="197">
        <v>10810</v>
      </c>
      <c r="J283" s="99">
        <f t="shared" si="2"/>
        <v>4890</v>
      </c>
      <c r="K283" s="172"/>
    </row>
    <row r="284" spans="2:11" ht="24.95" customHeight="1" x14ac:dyDescent="0.25">
      <c r="B284" s="259" t="s">
        <v>517</v>
      </c>
      <c r="C284" s="196">
        <v>44371</v>
      </c>
      <c r="D284" s="260">
        <v>0.96597222222222223</v>
      </c>
      <c r="E284" s="260">
        <v>0.97499999999999998</v>
      </c>
      <c r="F284" s="260" t="s">
        <v>447</v>
      </c>
      <c r="G284" s="260" t="s">
        <v>448</v>
      </c>
      <c r="H284" s="197">
        <v>21030</v>
      </c>
      <c r="I284" s="197">
        <v>11110</v>
      </c>
      <c r="J284" s="99">
        <f t="shared" si="2"/>
        <v>9920</v>
      </c>
      <c r="K284" s="172"/>
    </row>
    <row r="285" spans="2:11" ht="24.95" customHeight="1" x14ac:dyDescent="0.25">
      <c r="B285" s="259" t="s">
        <v>518</v>
      </c>
      <c r="C285" s="196">
        <v>44371</v>
      </c>
      <c r="D285" s="260">
        <v>0.96875</v>
      </c>
      <c r="E285" s="260">
        <v>0.97986111111111107</v>
      </c>
      <c r="F285" s="198" t="s">
        <v>444</v>
      </c>
      <c r="G285" s="260" t="s">
        <v>445</v>
      </c>
      <c r="H285" s="197">
        <v>19470</v>
      </c>
      <c r="I285" s="197">
        <v>10990</v>
      </c>
      <c r="J285" s="99">
        <f t="shared" si="2"/>
        <v>8480</v>
      </c>
      <c r="K285" s="172"/>
    </row>
    <row r="286" spans="2:11" ht="24.95" customHeight="1" x14ac:dyDescent="0.25">
      <c r="B286" s="259" t="s">
        <v>519</v>
      </c>
      <c r="C286" s="196">
        <v>44371</v>
      </c>
      <c r="D286" s="260">
        <v>0.9902777777777777</v>
      </c>
      <c r="E286" s="260">
        <v>0</v>
      </c>
      <c r="F286" s="260" t="s">
        <v>450</v>
      </c>
      <c r="G286" s="260" t="s">
        <v>471</v>
      </c>
      <c r="H286" s="197">
        <v>20430</v>
      </c>
      <c r="I286" s="197">
        <v>10770</v>
      </c>
      <c r="J286" s="99">
        <f t="shared" si="2"/>
        <v>9660</v>
      </c>
      <c r="K286" s="172"/>
    </row>
    <row r="287" spans="2:11" ht="24.95" customHeight="1" x14ac:dyDescent="0.25">
      <c r="B287" s="259" t="s">
        <v>520</v>
      </c>
      <c r="C287" s="196">
        <v>44372</v>
      </c>
      <c r="D287" s="260">
        <v>3.125E-2</v>
      </c>
      <c r="E287" s="260">
        <v>3.8194444444444441E-2</v>
      </c>
      <c r="F287" s="198" t="s">
        <v>444</v>
      </c>
      <c r="G287" s="260" t="s">
        <v>445</v>
      </c>
      <c r="H287" s="197">
        <v>12830</v>
      </c>
      <c r="I287" s="197">
        <v>10790</v>
      </c>
      <c r="J287" s="99">
        <f t="shared" si="2"/>
        <v>2040</v>
      </c>
      <c r="K287" s="172"/>
    </row>
    <row r="288" spans="2:11" ht="24.95" customHeight="1" x14ac:dyDescent="0.25">
      <c r="B288" s="259" t="s">
        <v>521</v>
      </c>
      <c r="C288" s="196">
        <v>44372</v>
      </c>
      <c r="D288" s="260">
        <v>0.42222222222222222</v>
      </c>
      <c r="E288" s="260">
        <v>0.43055555555555558</v>
      </c>
      <c r="F288" s="260" t="s">
        <v>455</v>
      </c>
      <c r="G288" s="260" t="s">
        <v>463</v>
      </c>
      <c r="H288" s="197">
        <v>11250</v>
      </c>
      <c r="I288" s="197">
        <v>7540</v>
      </c>
      <c r="J288" s="99">
        <f t="shared" si="2"/>
        <v>3710</v>
      </c>
      <c r="K288" s="172"/>
    </row>
    <row r="289" spans="2:11" ht="24.95" customHeight="1" x14ac:dyDescent="0.25">
      <c r="B289" s="259" t="s">
        <v>522</v>
      </c>
      <c r="C289" s="196">
        <v>44372</v>
      </c>
      <c r="D289" s="260">
        <v>0.43333333333333335</v>
      </c>
      <c r="E289" s="260">
        <v>0.44097222222222227</v>
      </c>
      <c r="F289" s="198" t="s">
        <v>447</v>
      </c>
      <c r="G289" s="260" t="s">
        <v>458</v>
      </c>
      <c r="H289" s="197">
        <v>20150</v>
      </c>
      <c r="I289" s="197">
        <v>11080</v>
      </c>
      <c r="J289" s="99">
        <f t="shared" si="2"/>
        <v>9070</v>
      </c>
      <c r="K289" s="172"/>
    </row>
    <row r="290" spans="2:11" ht="24.95" customHeight="1" x14ac:dyDescent="0.25">
      <c r="B290" s="259" t="s">
        <v>523</v>
      </c>
      <c r="C290" s="196">
        <v>44372</v>
      </c>
      <c r="D290" s="260">
        <v>0.4909722222222222</v>
      </c>
      <c r="E290" s="260">
        <v>0.49652777777777773</v>
      </c>
      <c r="F290" s="260" t="s">
        <v>444</v>
      </c>
      <c r="G290" s="260" t="s">
        <v>474</v>
      </c>
      <c r="H290" s="197">
        <v>19250</v>
      </c>
      <c r="I290" s="197">
        <v>10620</v>
      </c>
      <c r="J290" s="99">
        <f t="shared" si="2"/>
        <v>8630</v>
      </c>
      <c r="K290" s="172"/>
    </row>
    <row r="291" spans="2:11" ht="24.95" customHeight="1" x14ac:dyDescent="0.25">
      <c r="B291" s="259" t="s">
        <v>524</v>
      </c>
      <c r="C291" s="196">
        <v>44372</v>
      </c>
      <c r="D291" s="260">
        <v>0.54513888888888895</v>
      </c>
      <c r="E291" s="260">
        <v>0.55208333333333337</v>
      </c>
      <c r="F291" s="260" t="s">
        <v>447</v>
      </c>
      <c r="G291" s="260" t="s">
        <v>458</v>
      </c>
      <c r="H291" s="197">
        <v>17300</v>
      </c>
      <c r="I291" s="197">
        <v>11170</v>
      </c>
      <c r="J291" s="99">
        <f t="shared" si="2"/>
        <v>6130</v>
      </c>
      <c r="K291" s="172"/>
    </row>
    <row r="292" spans="2:11" ht="24.95" customHeight="1" x14ac:dyDescent="0.25">
      <c r="B292" s="259" t="s">
        <v>525</v>
      </c>
      <c r="C292" s="196">
        <v>44372</v>
      </c>
      <c r="D292" s="260">
        <v>0.55138888888888882</v>
      </c>
      <c r="E292" s="260">
        <v>0.55763888888888891</v>
      </c>
      <c r="F292" s="198" t="s">
        <v>453</v>
      </c>
      <c r="G292" s="260" t="s">
        <v>473</v>
      </c>
      <c r="H292" s="197">
        <v>17520</v>
      </c>
      <c r="I292" s="197">
        <v>10680</v>
      </c>
      <c r="J292" s="99">
        <f t="shared" si="2"/>
        <v>6840</v>
      </c>
      <c r="K292" s="172"/>
    </row>
    <row r="293" spans="2:11" ht="24.95" customHeight="1" x14ac:dyDescent="0.25">
      <c r="B293" s="259" t="s">
        <v>526</v>
      </c>
      <c r="C293" s="196">
        <v>44372</v>
      </c>
      <c r="D293" s="260">
        <v>0.55486111111111114</v>
      </c>
      <c r="E293" s="260">
        <v>0.5625</v>
      </c>
      <c r="F293" s="260" t="s">
        <v>450</v>
      </c>
      <c r="G293" s="260" t="s">
        <v>465</v>
      </c>
      <c r="H293" s="197">
        <v>20370</v>
      </c>
      <c r="I293" s="197">
        <v>10880</v>
      </c>
      <c r="J293" s="99">
        <f t="shared" si="2"/>
        <v>9490</v>
      </c>
      <c r="K293" s="172"/>
    </row>
    <row r="294" spans="2:11" ht="24.95" customHeight="1" x14ac:dyDescent="0.25">
      <c r="B294" s="259" t="s">
        <v>527</v>
      </c>
      <c r="C294" s="196">
        <v>44372</v>
      </c>
      <c r="D294" s="260">
        <v>0.58263888888888882</v>
      </c>
      <c r="E294" s="260">
        <v>0.58750000000000002</v>
      </c>
      <c r="F294" s="260" t="s">
        <v>444</v>
      </c>
      <c r="G294" s="260" t="s">
        <v>474</v>
      </c>
      <c r="H294" s="197">
        <v>14270</v>
      </c>
      <c r="I294" s="197">
        <v>10720</v>
      </c>
      <c r="J294" s="99">
        <f t="shared" ref="J294:J331" si="3">H294-I294</f>
        <v>3550</v>
      </c>
      <c r="K294" s="172"/>
    </row>
    <row r="295" spans="2:11" ht="24.95" customHeight="1" x14ac:dyDescent="0.25">
      <c r="B295" s="259" t="s">
        <v>528</v>
      </c>
      <c r="C295" s="196">
        <v>44372</v>
      </c>
      <c r="D295" s="260">
        <v>0.60763888888888895</v>
      </c>
      <c r="E295" s="260">
        <v>0.6166666666666667</v>
      </c>
      <c r="F295" s="260" t="s">
        <v>455</v>
      </c>
      <c r="G295" s="260" t="s">
        <v>463</v>
      </c>
      <c r="H295" s="197">
        <v>11270</v>
      </c>
      <c r="I295" s="197">
        <v>7610</v>
      </c>
      <c r="J295" s="99">
        <f t="shared" si="3"/>
        <v>3660</v>
      </c>
      <c r="K295" s="172"/>
    </row>
    <row r="296" spans="2:11" ht="24.95" customHeight="1" x14ac:dyDescent="0.25">
      <c r="B296" s="259" t="s">
        <v>529</v>
      </c>
      <c r="C296" s="196">
        <v>44372</v>
      </c>
      <c r="D296" s="260">
        <v>0.73611111111111116</v>
      </c>
      <c r="E296" s="260">
        <v>0.74305555555555547</v>
      </c>
      <c r="F296" s="198" t="s">
        <v>450</v>
      </c>
      <c r="G296" s="260" t="s">
        <v>465</v>
      </c>
      <c r="H296" s="197">
        <v>17100</v>
      </c>
      <c r="I296" s="197">
        <v>10910</v>
      </c>
      <c r="J296" s="99">
        <f t="shared" si="3"/>
        <v>6190</v>
      </c>
      <c r="K296" s="172"/>
    </row>
    <row r="297" spans="2:11" ht="24.95" customHeight="1" x14ac:dyDescent="0.25">
      <c r="B297" s="259" t="s">
        <v>530</v>
      </c>
      <c r="C297" s="196">
        <v>44372</v>
      </c>
      <c r="D297" s="260">
        <v>0.7368055555555556</v>
      </c>
      <c r="E297" s="260">
        <v>0.74444444444444446</v>
      </c>
      <c r="F297" s="260" t="s">
        <v>453</v>
      </c>
      <c r="G297" s="260" t="s">
        <v>473</v>
      </c>
      <c r="H297" s="197">
        <v>18880</v>
      </c>
      <c r="I297" s="197">
        <v>10910</v>
      </c>
      <c r="J297" s="99">
        <f t="shared" si="3"/>
        <v>7970</v>
      </c>
      <c r="K297" s="172"/>
    </row>
    <row r="298" spans="2:11" ht="24.95" customHeight="1" x14ac:dyDescent="0.25">
      <c r="B298" s="259" t="s">
        <v>531</v>
      </c>
      <c r="C298" s="196">
        <v>44372</v>
      </c>
      <c r="D298" s="303">
        <v>0.92083333333333339</v>
      </c>
      <c r="E298" s="260">
        <v>0.9291666666666667</v>
      </c>
      <c r="F298" s="198" t="s">
        <v>447</v>
      </c>
      <c r="G298" s="260" t="s">
        <v>448</v>
      </c>
      <c r="H298" s="197">
        <v>20890</v>
      </c>
      <c r="I298" s="197">
        <v>11230</v>
      </c>
      <c r="J298" s="99">
        <f t="shared" si="3"/>
        <v>9660</v>
      </c>
      <c r="K298" s="172"/>
    </row>
    <row r="299" spans="2:11" ht="24.95" customHeight="1" x14ac:dyDescent="0.25">
      <c r="B299" s="259" t="s">
        <v>532</v>
      </c>
      <c r="C299" s="196">
        <v>44372</v>
      </c>
      <c r="D299" s="260">
        <v>0.94305555555555554</v>
      </c>
      <c r="E299" s="260">
        <v>0.95138888888888884</v>
      </c>
      <c r="F299" s="198" t="s">
        <v>444</v>
      </c>
      <c r="G299" s="260" t="s">
        <v>445</v>
      </c>
      <c r="H299" s="197">
        <v>19190</v>
      </c>
      <c r="I299" s="197">
        <v>10880</v>
      </c>
      <c r="J299" s="99">
        <f t="shared" si="3"/>
        <v>8310</v>
      </c>
      <c r="K299" s="172"/>
    </row>
    <row r="300" spans="2:11" ht="24.95" customHeight="1" x14ac:dyDescent="0.25">
      <c r="B300" s="259" t="s">
        <v>533</v>
      </c>
      <c r="C300" s="196">
        <v>44372</v>
      </c>
      <c r="D300" s="260">
        <v>0.96736111111111101</v>
      </c>
      <c r="E300" s="260">
        <v>0.97430555555555554</v>
      </c>
      <c r="F300" s="198" t="s">
        <v>450</v>
      </c>
      <c r="G300" s="260" t="s">
        <v>451</v>
      </c>
      <c r="H300" s="197">
        <v>20280</v>
      </c>
      <c r="I300" s="197">
        <v>10870</v>
      </c>
      <c r="J300" s="99">
        <f t="shared" si="3"/>
        <v>9410</v>
      </c>
      <c r="K300" s="172"/>
    </row>
    <row r="301" spans="2:11" ht="24.95" customHeight="1" x14ac:dyDescent="0.25">
      <c r="B301" s="259" t="s">
        <v>534</v>
      </c>
      <c r="C301" s="196">
        <v>44373</v>
      </c>
      <c r="D301" s="260">
        <v>6.8749999999999992E-2</v>
      </c>
      <c r="E301" s="260">
        <v>7.7777777777777779E-2</v>
      </c>
      <c r="F301" s="198" t="s">
        <v>447</v>
      </c>
      <c r="G301" s="260" t="s">
        <v>448</v>
      </c>
      <c r="H301" s="197">
        <v>17800</v>
      </c>
      <c r="I301" s="197">
        <v>11310</v>
      </c>
      <c r="J301" s="99">
        <f t="shared" si="3"/>
        <v>6490</v>
      </c>
      <c r="K301" s="172"/>
    </row>
    <row r="302" spans="2:11" ht="24.95" customHeight="1" x14ac:dyDescent="0.25">
      <c r="B302" s="259" t="s">
        <v>535</v>
      </c>
      <c r="C302" s="196">
        <v>44373</v>
      </c>
      <c r="D302" s="260">
        <v>0.10694444444444444</v>
      </c>
      <c r="E302" s="260">
        <v>0.11388888888888889</v>
      </c>
      <c r="F302" s="198" t="s">
        <v>450</v>
      </c>
      <c r="G302" s="260" t="s">
        <v>451</v>
      </c>
      <c r="H302" s="197">
        <v>16880</v>
      </c>
      <c r="I302" s="197">
        <v>10860</v>
      </c>
      <c r="J302" s="99">
        <f t="shared" si="3"/>
        <v>6020</v>
      </c>
      <c r="K302" s="172"/>
    </row>
    <row r="303" spans="2:11" ht="24.95" customHeight="1" x14ac:dyDescent="0.25">
      <c r="B303" s="259" t="s">
        <v>536</v>
      </c>
      <c r="C303" s="196">
        <v>44373</v>
      </c>
      <c r="D303" s="260">
        <v>0.11597222222222221</v>
      </c>
      <c r="E303" s="260">
        <v>0.12222222222222223</v>
      </c>
      <c r="F303" s="198" t="s">
        <v>444</v>
      </c>
      <c r="G303" s="260" t="s">
        <v>445</v>
      </c>
      <c r="H303" s="197">
        <v>18130</v>
      </c>
      <c r="I303" s="197">
        <v>10900</v>
      </c>
      <c r="J303" s="99">
        <f t="shared" si="3"/>
        <v>7230</v>
      </c>
      <c r="K303" s="172"/>
    </row>
    <row r="304" spans="2:11" ht="24.95" customHeight="1" x14ac:dyDescent="0.25">
      <c r="B304" s="259" t="s">
        <v>537</v>
      </c>
      <c r="C304" s="196">
        <v>44373</v>
      </c>
      <c r="D304" s="260">
        <v>0.16041666666666668</v>
      </c>
      <c r="E304" s="260">
        <v>0.16666666666666666</v>
      </c>
      <c r="F304" s="198" t="s">
        <v>444</v>
      </c>
      <c r="G304" s="260" t="s">
        <v>445</v>
      </c>
      <c r="H304" s="197">
        <v>14370</v>
      </c>
      <c r="I304" s="197">
        <v>10850</v>
      </c>
      <c r="J304" s="99">
        <f t="shared" si="3"/>
        <v>3520</v>
      </c>
      <c r="K304" s="172"/>
    </row>
    <row r="305" spans="2:11" ht="24.95" customHeight="1" x14ac:dyDescent="0.25">
      <c r="B305" s="259" t="s">
        <v>538</v>
      </c>
      <c r="C305" s="196">
        <v>44373</v>
      </c>
      <c r="D305" s="260">
        <v>0.46319444444444446</v>
      </c>
      <c r="E305" s="260">
        <v>0.47152777777777777</v>
      </c>
      <c r="F305" s="198" t="s">
        <v>476</v>
      </c>
      <c r="G305" s="260" t="s">
        <v>460</v>
      </c>
      <c r="H305" s="197">
        <v>17077</v>
      </c>
      <c r="I305" s="197">
        <v>10880</v>
      </c>
      <c r="J305" s="99">
        <f t="shared" si="3"/>
        <v>6197</v>
      </c>
      <c r="K305" s="172"/>
    </row>
    <row r="306" spans="2:11" ht="24.95" customHeight="1" x14ac:dyDescent="0.25">
      <c r="B306" s="259" t="s">
        <v>539</v>
      </c>
      <c r="C306" s="196">
        <v>44373</v>
      </c>
      <c r="D306" s="260">
        <v>0.47569444444444442</v>
      </c>
      <c r="E306" s="260">
        <v>0.48541666666666666</v>
      </c>
      <c r="F306" s="198" t="s">
        <v>447</v>
      </c>
      <c r="G306" s="260" t="s">
        <v>463</v>
      </c>
      <c r="H306" s="197">
        <v>18600</v>
      </c>
      <c r="I306" s="197">
        <v>10961</v>
      </c>
      <c r="J306" s="99">
        <f t="shared" si="3"/>
        <v>7639</v>
      </c>
      <c r="K306" s="172"/>
    </row>
    <row r="307" spans="2:11" ht="24.95" customHeight="1" x14ac:dyDescent="0.25">
      <c r="B307" s="259" t="s">
        <v>540</v>
      </c>
      <c r="C307" s="196">
        <v>44373</v>
      </c>
      <c r="D307" s="260">
        <v>0.48055555555555557</v>
      </c>
      <c r="E307" s="260">
        <v>0.48749999999999999</v>
      </c>
      <c r="F307" s="198" t="s">
        <v>444</v>
      </c>
      <c r="G307" s="260" t="s">
        <v>474</v>
      </c>
      <c r="H307" s="197">
        <v>17550</v>
      </c>
      <c r="I307" s="197">
        <v>10640</v>
      </c>
      <c r="J307" s="99">
        <f t="shared" si="3"/>
        <v>6910</v>
      </c>
      <c r="K307" s="172"/>
    </row>
    <row r="308" spans="2:11" ht="24.95" customHeight="1" x14ac:dyDescent="0.25">
      <c r="B308" s="259" t="s">
        <v>541</v>
      </c>
      <c r="C308" s="196">
        <v>44373</v>
      </c>
      <c r="D308" s="260">
        <v>0.5541666666666667</v>
      </c>
      <c r="E308" s="260">
        <v>0.56180555555555556</v>
      </c>
      <c r="F308" s="198" t="s">
        <v>450</v>
      </c>
      <c r="G308" s="260" t="s">
        <v>456</v>
      </c>
      <c r="H308" s="197">
        <v>18135</v>
      </c>
      <c r="I308" s="197">
        <v>10700</v>
      </c>
      <c r="J308" s="99">
        <f t="shared" si="3"/>
        <v>7435</v>
      </c>
      <c r="K308" s="172"/>
    </row>
    <row r="309" spans="2:11" ht="24.95" customHeight="1" x14ac:dyDescent="0.25">
      <c r="B309" s="259" t="s">
        <v>542</v>
      </c>
      <c r="C309" s="196">
        <v>44373</v>
      </c>
      <c r="D309" s="260">
        <v>0.66527777777777775</v>
      </c>
      <c r="E309" s="260">
        <v>0.67499999999999993</v>
      </c>
      <c r="F309" s="198" t="s">
        <v>447</v>
      </c>
      <c r="G309" s="260" t="s">
        <v>463</v>
      </c>
      <c r="H309" s="197">
        <v>18600</v>
      </c>
      <c r="I309" s="197">
        <v>10961</v>
      </c>
      <c r="J309" s="99">
        <f t="shared" si="3"/>
        <v>7639</v>
      </c>
      <c r="K309" s="172"/>
    </row>
    <row r="310" spans="2:11" ht="24.95" customHeight="1" x14ac:dyDescent="0.25">
      <c r="B310" s="259" t="s">
        <v>543</v>
      </c>
      <c r="C310" s="196">
        <v>44373</v>
      </c>
      <c r="D310" s="260">
        <v>0.69097222222222221</v>
      </c>
      <c r="E310" s="260">
        <v>0.69861111111111107</v>
      </c>
      <c r="F310" s="198" t="s">
        <v>450</v>
      </c>
      <c r="G310" s="260" t="s">
        <v>456</v>
      </c>
      <c r="H310" s="197">
        <v>18135</v>
      </c>
      <c r="I310" s="197">
        <v>10700</v>
      </c>
      <c r="J310" s="99">
        <f t="shared" si="3"/>
        <v>7435</v>
      </c>
      <c r="K310" s="172"/>
    </row>
    <row r="311" spans="2:11" ht="24.95" customHeight="1" x14ac:dyDescent="0.25">
      <c r="B311" s="259" t="s">
        <v>544</v>
      </c>
      <c r="C311" s="196">
        <v>44373</v>
      </c>
      <c r="D311" s="260">
        <v>0.69513888888888886</v>
      </c>
      <c r="E311" s="260">
        <v>0.70486111111111116</v>
      </c>
      <c r="F311" s="198" t="s">
        <v>444</v>
      </c>
      <c r="G311" s="260" t="s">
        <v>474</v>
      </c>
      <c r="H311" s="197">
        <v>17550</v>
      </c>
      <c r="I311" s="197">
        <v>10640</v>
      </c>
      <c r="J311" s="99">
        <f t="shared" si="3"/>
        <v>6910</v>
      </c>
      <c r="K311" s="172"/>
    </row>
    <row r="312" spans="2:11" ht="24.95" customHeight="1" x14ac:dyDescent="0.25">
      <c r="B312" s="259"/>
      <c r="C312" s="196">
        <v>44374</v>
      </c>
      <c r="D312" s="260">
        <v>0.52777777777777779</v>
      </c>
      <c r="E312" s="260">
        <v>0.53749999999999998</v>
      </c>
      <c r="F312" s="198" t="s">
        <v>447</v>
      </c>
      <c r="G312" s="260" t="s">
        <v>456</v>
      </c>
      <c r="H312" s="197">
        <v>18600</v>
      </c>
      <c r="I312" s="197">
        <v>10961</v>
      </c>
      <c r="J312" s="99">
        <f t="shared" si="3"/>
        <v>7639</v>
      </c>
      <c r="K312" s="172"/>
    </row>
    <row r="313" spans="2:11" ht="24.95" customHeight="1" x14ac:dyDescent="0.25">
      <c r="B313" s="259"/>
      <c r="C313" s="196">
        <v>44374</v>
      </c>
      <c r="D313" s="260">
        <v>0.63194444444444442</v>
      </c>
      <c r="E313" s="260">
        <v>0.63888888888888895</v>
      </c>
      <c r="F313" s="198" t="s">
        <v>447</v>
      </c>
      <c r="G313" s="260" t="s">
        <v>456</v>
      </c>
      <c r="H313" s="197">
        <v>18600</v>
      </c>
      <c r="I313" s="197">
        <v>10961</v>
      </c>
      <c r="J313" s="99">
        <f t="shared" si="3"/>
        <v>7639</v>
      </c>
      <c r="K313" s="172"/>
    </row>
    <row r="314" spans="2:11" ht="24.95" customHeight="1" x14ac:dyDescent="0.25">
      <c r="B314" s="259"/>
      <c r="C314" s="196">
        <v>44374</v>
      </c>
      <c r="D314" s="260">
        <v>0.90347222222222223</v>
      </c>
      <c r="E314" s="260">
        <v>0.91041666666666676</v>
      </c>
      <c r="F314" s="198" t="s">
        <v>447</v>
      </c>
      <c r="G314" s="260" t="s">
        <v>448</v>
      </c>
      <c r="H314" s="197">
        <v>18600</v>
      </c>
      <c r="I314" s="197">
        <v>10961</v>
      </c>
      <c r="J314" s="99">
        <f t="shared" si="3"/>
        <v>7639</v>
      </c>
      <c r="K314" s="172"/>
    </row>
    <row r="315" spans="2:11" ht="24.95" customHeight="1" x14ac:dyDescent="0.25">
      <c r="B315" s="259" t="s">
        <v>545</v>
      </c>
      <c r="C315" s="196">
        <v>44375</v>
      </c>
      <c r="D315" s="260">
        <v>0.45833333333333331</v>
      </c>
      <c r="E315" s="260">
        <v>0.46527777777777773</v>
      </c>
      <c r="F315" s="198" t="s">
        <v>453</v>
      </c>
      <c r="G315" s="260" t="s">
        <v>473</v>
      </c>
      <c r="H315" s="197">
        <v>17020</v>
      </c>
      <c r="I315" s="197">
        <v>10673</v>
      </c>
      <c r="J315" s="99">
        <f t="shared" si="3"/>
        <v>6347</v>
      </c>
      <c r="K315" s="172"/>
    </row>
    <row r="316" spans="2:11" ht="24.95" customHeight="1" x14ac:dyDescent="0.25">
      <c r="B316" s="259" t="s">
        <v>546</v>
      </c>
      <c r="C316" s="196">
        <v>44375</v>
      </c>
      <c r="D316" s="260">
        <v>0.49861111111111112</v>
      </c>
      <c r="E316" s="260">
        <v>0.50694444444444442</v>
      </c>
      <c r="F316" s="198" t="s">
        <v>444</v>
      </c>
      <c r="G316" s="260" t="s">
        <v>475</v>
      </c>
      <c r="H316" s="197">
        <v>17550</v>
      </c>
      <c r="I316" s="197">
        <v>10640</v>
      </c>
      <c r="J316" s="99">
        <f t="shared" si="3"/>
        <v>6910</v>
      </c>
      <c r="K316" s="172"/>
    </row>
    <row r="317" spans="2:11" ht="24.95" customHeight="1" x14ac:dyDescent="0.25">
      <c r="B317" s="259" t="s">
        <v>547</v>
      </c>
      <c r="C317" s="196">
        <v>44375</v>
      </c>
      <c r="D317" s="260">
        <v>0.50138888888888888</v>
      </c>
      <c r="E317" s="260">
        <v>0.51250000000000007</v>
      </c>
      <c r="F317" s="198" t="s">
        <v>447</v>
      </c>
      <c r="G317" s="260" t="s">
        <v>458</v>
      </c>
      <c r="H317" s="197">
        <v>18600</v>
      </c>
      <c r="I317" s="197">
        <v>10961</v>
      </c>
      <c r="J317" s="99">
        <f t="shared" si="3"/>
        <v>7639</v>
      </c>
      <c r="K317" s="172"/>
    </row>
    <row r="318" spans="2:11" ht="24.95" customHeight="1" x14ac:dyDescent="0.25">
      <c r="B318" s="259" t="s">
        <v>548</v>
      </c>
      <c r="C318" s="196">
        <v>44375</v>
      </c>
      <c r="D318" s="260">
        <v>0.50277777777777777</v>
      </c>
      <c r="E318" s="260">
        <v>0.51041666666666663</v>
      </c>
      <c r="F318" s="198" t="s">
        <v>450</v>
      </c>
      <c r="G318" s="260" t="s">
        <v>465</v>
      </c>
      <c r="H318" s="197">
        <v>18135</v>
      </c>
      <c r="I318" s="197">
        <v>10700</v>
      </c>
      <c r="J318" s="99">
        <f t="shared" si="3"/>
        <v>7435</v>
      </c>
      <c r="K318" s="172"/>
    </row>
    <row r="319" spans="2:11" ht="24.95" customHeight="1" x14ac:dyDescent="0.25">
      <c r="B319" s="259" t="s">
        <v>549</v>
      </c>
      <c r="C319" s="196">
        <v>44375</v>
      </c>
      <c r="D319" s="260">
        <v>0.71319444444444446</v>
      </c>
      <c r="E319" s="260">
        <v>0.71805555555555556</v>
      </c>
      <c r="F319" s="198" t="s">
        <v>453</v>
      </c>
      <c r="G319" s="260" t="s">
        <v>473</v>
      </c>
      <c r="H319" s="197">
        <v>17020</v>
      </c>
      <c r="I319" s="197">
        <v>10673</v>
      </c>
      <c r="J319" s="99">
        <f t="shared" si="3"/>
        <v>6347</v>
      </c>
      <c r="K319" s="172"/>
    </row>
    <row r="320" spans="2:11" ht="24.95" customHeight="1" x14ac:dyDescent="0.25">
      <c r="B320" s="259" t="s">
        <v>550</v>
      </c>
      <c r="C320" s="196">
        <v>44375</v>
      </c>
      <c r="D320" s="260">
        <v>0.72916666666666663</v>
      </c>
      <c r="E320" s="260">
        <v>0.73611111111111116</v>
      </c>
      <c r="F320" s="198" t="s">
        <v>450</v>
      </c>
      <c r="G320" s="260" t="s">
        <v>465</v>
      </c>
      <c r="H320" s="197">
        <v>18135</v>
      </c>
      <c r="I320" s="197">
        <v>10700</v>
      </c>
      <c r="J320" s="99">
        <f t="shared" si="3"/>
        <v>7435</v>
      </c>
      <c r="K320" s="172"/>
    </row>
    <row r="321" spans="2:11" ht="24.95" customHeight="1" x14ac:dyDescent="0.25">
      <c r="B321" s="259" t="s">
        <v>551</v>
      </c>
      <c r="C321" s="196">
        <v>44375</v>
      </c>
      <c r="D321" s="260">
        <v>0.73263888888888884</v>
      </c>
      <c r="E321" s="260">
        <v>0.7416666666666667</v>
      </c>
      <c r="F321" s="198" t="s">
        <v>447</v>
      </c>
      <c r="G321" s="260" t="s">
        <v>458</v>
      </c>
      <c r="H321" s="197">
        <v>18600</v>
      </c>
      <c r="I321" s="197">
        <v>10961</v>
      </c>
      <c r="J321" s="99">
        <f t="shared" si="3"/>
        <v>7639</v>
      </c>
      <c r="K321" s="172"/>
    </row>
    <row r="322" spans="2:11" ht="24.95" customHeight="1" x14ac:dyDescent="0.25">
      <c r="B322" s="259" t="s">
        <v>552</v>
      </c>
      <c r="C322" s="196">
        <v>44376</v>
      </c>
      <c r="D322" s="260">
        <v>3.125E-2</v>
      </c>
      <c r="E322" s="260">
        <v>3.8194444444444441E-2</v>
      </c>
      <c r="F322" s="198" t="s">
        <v>447</v>
      </c>
      <c r="G322" s="260" t="s">
        <v>445</v>
      </c>
      <c r="H322" s="197">
        <v>18600</v>
      </c>
      <c r="I322" s="197">
        <v>10961</v>
      </c>
      <c r="J322" s="99">
        <f t="shared" si="3"/>
        <v>7639</v>
      </c>
      <c r="K322" s="172"/>
    </row>
    <row r="323" spans="2:11" ht="24.95" customHeight="1" x14ac:dyDescent="0.25">
      <c r="B323" s="259" t="s">
        <v>553</v>
      </c>
      <c r="C323" s="196">
        <v>44376</v>
      </c>
      <c r="D323" s="260">
        <v>4.9305555555555554E-2</v>
      </c>
      <c r="E323" s="260">
        <v>5.6250000000000001E-2</v>
      </c>
      <c r="F323" s="198" t="s">
        <v>450</v>
      </c>
      <c r="G323" s="260" t="s">
        <v>451</v>
      </c>
      <c r="H323" s="197">
        <v>18135</v>
      </c>
      <c r="I323" s="197">
        <v>10700</v>
      </c>
      <c r="J323" s="99">
        <f t="shared" si="3"/>
        <v>7435</v>
      </c>
      <c r="K323" s="172"/>
    </row>
    <row r="324" spans="2:11" ht="24.95" customHeight="1" x14ac:dyDescent="0.25">
      <c r="B324" s="259" t="s">
        <v>554</v>
      </c>
      <c r="C324" s="196">
        <v>44376</v>
      </c>
      <c r="D324" s="260">
        <v>5.9722222222222225E-2</v>
      </c>
      <c r="E324" s="260">
        <v>6.6666666666666666E-2</v>
      </c>
      <c r="F324" s="198" t="s">
        <v>444</v>
      </c>
      <c r="G324" s="260" t="s">
        <v>471</v>
      </c>
      <c r="H324" s="197">
        <v>17550</v>
      </c>
      <c r="I324" s="197">
        <v>10640</v>
      </c>
      <c r="J324" s="99">
        <f t="shared" si="3"/>
        <v>6910</v>
      </c>
      <c r="K324" s="172"/>
    </row>
    <row r="325" spans="2:11" ht="24.95" customHeight="1" x14ac:dyDescent="0.25">
      <c r="B325" s="259" t="s">
        <v>555</v>
      </c>
      <c r="C325" s="196">
        <v>44376</v>
      </c>
      <c r="D325" s="260">
        <v>0.5083333333333333</v>
      </c>
      <c r="E325" s="260">
        <v>0.51388888888888895</v>
      </c>
      <c r="F325" s="198" t="s">
        <v>450</v>
      </c>
      <c r="G325" s="260" t="s">
        <v>465</v>
      </c>
      <c r="H325" s="197">
        <v>18135</v>
      </c>
      <c r="I325" s="197">
        <v>10700</v>
      </c>
      <c r="J325" s="99">
        <f t="shared" si="3"/>
        <v>7435</v>
      </c>
      <c r="K325" s="172"/>
    </row>
    <row r="326" spans="2:11" ht="24.95" customHeight="1" x14ac:dyDescent="0.25">
      <c r="B326" s="259" t="s">
        <v>556</v>
      </c>
      <c r="C326" s="196">
        <v>44376</v>
      </c>
      <c r="D326" s="260">
        <v>0.51041666666666663</v>
      </c>
      <c r="E326" s="260">
        <v>0.5180555555555556</v>
      </c>
      <c r="F326" s="198" t="s">
        <v>453</v>
      </c>
      <c r="G326" s="260" t="s">
        <v>463</v>
      </c>
      <c r="H326" s="197">
        <v>17020</v>
      </c>
      <c r="I326" s="197">
        <v>10673</v>
      </c>
      <c r="J326" s="99">
        <f t="shared" si="3"/>
        <v>6347</v>
      </c>
      <c r="K326" s="172"/>
    </row>
    <row r="327" spans="2:11" ht="24.95" customHeight="1" x14ac:dyDescent="0.25">
      <c r="B327" s="259" t="s">
        <v>557</v>
      </c>
      <c r="C327" s="196">
        <v>44376</v>
      </c>
      <c r="D327" s="260">
        <v>0.52430555555555558</v>
      </c>
      <c r="E327" s="260">
        <v>0.53125</v>
      </c>
      <c r="F327" s="198" t="s">
        <v>476</v>
      </c>
      <c r="G327" s="260" t="s">
        <v>456</v>
      </c>
      <c r="H327" s="197">
        <v>17077</v>
      </c>
      <c r="I327" s="197">
        <v>10880</v>
      </c>
      <c r="J327" s="99">
        <f t="shared" si="3"/>
        <v>6197</v>
      </c>
      <c r="K327" s="172"/>
    </row>
    <row r="328" spans="2:11" ht="24.95" customHeight="1" x14ac:dyDescent="0.25">
      <c r="B328" s="259" t="s">
        <v>558</v>
      </c>
      <c r="C328" s="196">
        <v>44376</v>
      </c>
      <c r="D328" s="260">
        <v>0.58333333333333337</v>
      </c>
      <c r="E328" s="260">
        <v>0.59375</v>
      </c>
      <c r="F328" s="198" t="s">
        <v>450</v>
      </c>
      <c r="G328" s="260" t="s">
        <v>465</v>
      </c>
      <c r="H328" s="197">
        <v>18135</v>
      </c>
      <c r="I328" s="197">
        <v>10700</v>
      </c>
      <c r="J328" s="99">
        <f t="shared" si="3"/>
        <v>7435</v>
      </c>
      <c r="K328" s="172"/>
    </row>
    <row r="329" spans="2:11" ht="24.95" customHeight="1" x14ac:dyDescent="0.25">
      <c r="B329" s="259" t="s">
        <v>559</v>
      </c>
      <c r="C329" s="196">
        <v>44376</v>
      </c>
      <c r="D329" s="260">
        <v>0.63888888888888895</v>
      </c>
      <c r="E329" s="260">
        <v>0.65138888888888891</v>
      </c>
      <c r="F329" s="198" t="s">
        <v>476</v>
      </c>
      <c r="G329" s="260" t="s">
        <v>456</v>
      </c>
      <c r="H329" s="197">
        <v>17077</v>
      </c>
      <c r="I329" s="197">
        <v>10880</v>
      </c>
      <c r="J329" s="99">
        <f t="shared" si="3"/>
        <v>6197</v>
      </c>
      <c r="K329" s="172"/>
    </row>
    <row r="330" spans="2:11" ht="24.95" customHeight="1" x14ac:dyDescent="0.25">
      <c r="B330" s="259" t="s">
        <v>560</v>
      </c>
      <c r="C330" s="196">
        <v>44376</v>
      </c>
      <c r="D330" s="260">
        <v>0.69791666666666663</v>
      </c>
      <c r="E330" s="260">
        <v>0.70833333333333337</v>
      </c>
      <c r="F330" s="198" t="s">
        <v>444</v>
      </c>
      <c r="G330" s="260" t="s">
        <v>474</v>
      </c>
      <c r="H330" s="197">
        <v>17550</v>
      </c>
      <c r="I330" s="197">
        <v>10640</v>
      </c>
      <c r="J330" s="99">
        <f t="shared" si="3"/>
        <v>6910</v>
      </c>
      <c r="K330" s="172"/>
    </row>
    <row r="331" spans="2:11" ht="24.95" customHeight="1" x14ac:dyDescent="0.25">
      <c r="B331" s="259" t="s">
        <v>561</v>
      </c>
      <c r="C331" s="196">
        <v>44377</v>
      </c>
      <c r="D331" s="260">
        <v>0.45347222222222222</v>
      </c>
      <c r="E331" s="260">
        <v>0.4604166666666667</v>
      </c>
      <c r="F331" s="198" t="s">
        <v>453</v>
      </c>
      <c r="G331" s="260" t="s">
        <v>473</v>
      </c>
      <c r="H331" s="197">
        <v>17020</v>
      </c>
      <c r="I331" s="197">
        <v>10673</v>
      </c>
      <c r="J331" s="99">
        <f t="shared" si="3"/>
        <v>6347</v>
      </c>
      <c r="K331" s="172"/>
    </row>
    <row r="332" spans="2:11" ht="24.95" customHeight="1" x14ac:dyDescent="0.25">
      <c r="B332" s="259" t="s">
        <v>562</v>
      </c>
      <c r="C332" s="196">
        <v>44377</v>
      </c>
      <c r="D332" s="260">
        <v>0.47638888888888892</v>
      </c>
      <c r="E332" s="260">
        <v>0.48402777777777778</v>
      </c>
      <c r="F332" s="198" t="s">
        <v>447</v>
      </c>
      <c r="G332" s="260" t="s">
        <v>463</v>
      </c>
      <c r="H332" s="197">
        <v>18600</v>
      </c>
      <c r="I332" s="197">
        <v>10961</v>
      </c>
      <c r="J332" s="99">
        <f t="shared" si="1"/>
        <v>7639</v>
      </c>
      <c r="K332" s="172"/>
    </row>
    <row r="333" spans="2:11" ht="24.95" customHeight="1" x14ac:dyDescent="0.25">
      <c r="B333" s="259" t="s">
        <v>563</v>
      </c>
      <c r="C333" s="196">
        <v>44377</v>
      </c>
      <c r="D333" s="260">
        <v>0.50694444444444442</v>
      </c>
      <c r="E333" s="260">
        <v>0.51597222222222217</v>
      </c>
      <c r="F333" s="198" t="s">
        <v>476</v>
      </c>
      <c r="G333" s="260" t="s">
        <v>456</v>
      </c>
      <c r="H333" s="197">
        <v>17077</v>
      </c>
      <c r="I333" s="197">
        <v>10880</v>
      </c>
      <c r="J333" s="99">
        <f t="shared" si="1"/>
        <v>6197</v>
      </c>
      <c r="K333" s="172"/>
    </row>
    <row r="334" spans="2:11" ht="24.95" customHeight="1" x14ac:dyDescent="0.25">
      <c r="B334" s="259" t="s">
        <v>564</v>
      </c>
      <c r="C334" s="196">
        <v>44377</v>
      </c>
      <c r="D334" s="260">
        <v>0.52777777777777779</v>
      </c>
      <c r="E334" s="260">
        <v>0.53819444444444442</v>
      </c>
      <c r="F334" s="198" t="s">
        <v>444</v>
      </c>
      <c r="G334" s="260" t="s">
        <v>460</v>
      </c>
      <c r="H334" s="197">
        <v>17550</v>
      </c>
      <c r="I334" s="197">
        <v>10640</v>
      </c>
      <c r="J334" s="99">
        <f t="shared" si="1"/>
        <v>6910</v>
      </c>
      <c r="K334" s="172"/>
    </row>
    <row r="335" spans="2:11" ht="24.95" customHeight="1" x14ac:dyDescent="0.25">
      <c r="B335" s="259" t="s">
        <v>565</v>
      </c>
      <c r="C335" s="196">
        <v>44377</v>
      </c>
      <c r="D335" s="260">
        <v>0.53472222222222221</v>
      </c>
      <c r="E335" s="260">
        <v>0.54166666666666663</v>
      </c>
      <c r="F335" s="198" t="s">
        <v>450</v>
      </c>
      <c r="G335" s="260" t="s">
        <v>475</v>
      </c>
      <c r="H335" s="197">
        <v>18135</v>
      </c>
      <c r="I335" s="197">
        <v>10700</v>
      </c>
      <c r="J335" s="99">
        <f t="shared" si="1"/>
        <v>7435</v>
      </c>
      <c r="K335" s="172"/>
    </row>
    <row r="336" spans="2:11" ht="24.95" customHeight="1" x14ac:dyDescent="0.25">
      <c r="B336" s="259" t="s">
        <v>566</v>
      </c>
      <c r="C336" s="196">
        <v>44377</v>
      </c>
      <c r="D336" s="260">
        <v>0.65972222222222221</v>
      </c>
      <c r="E336" s="260">
        <v>0.66666666666666663</v>
      </c>
      <c r="F336" s="198" t="s">
        <v>444</v>
      </c>
      <c r="G336" s="260" t="s">
        <v>460</v>
      </c>
      <c r="H336" s="197">
        <v>17550</v>
      </c>
      <c r="I336" s="197">
        <v>10640</v>
      </c>
      <c r="J336" s="99">
        <f t="shared" si="1"/>
        <v>6910</v>
      </c>
      <c r="K336" s="172"/>
    </row>
    <row r="337" spans="2:11" ht="24.95" customHeight="1" x14ac:dyDescent="0.25">
      <c r="B337" s="259" t="s">
        <v>567</v>
      </c>
      <c r="C337" s="196">
        <v>44377</v>
      </c>
      <c r="D337" s="260">
        <v>0.66666666666666663</v>
      </c>
      <c r="E337" s="260">
        <v>0.67708333333333337</v>
      </c>
      <c r="F337" s="198" t="s">
        <v>453</v>
      </c>
      <c r="G337" s="260" t="s">
        <v>473</v>
      </c>
      <c r="H337" s="197">
        <v>17020</v>
      </c>
      <c r="I337" s="197">
        <v>10673</v>
      </c>
      <c r="J337" s="99">
        <f t="shared" si="1"/>
        <v>6347</v>
      </c>
      <c r="K337" s="172"/>
    </row>
    <row r="338" spans="2:11" ht="24.95" customHeight="1" x14ac:dyDescent="0.25">
      <c r="B338" s="259" t="s">
        <v>568</v>
      </c>
      <c r="C338" s="196">
        <v>44377</v>
      </c>
      <c r="D338" s="260">
        <v>0.70138888888888884</v>
      </c>
      <c r="E338" s="260">
        <v>0.70833333333333337</v>
      </c>
      <c r="F338" s="198" t="s">
        <v>447</v>
      </c>
      <c r="G338" s="260" t="s">
        <v>463</v>
      </c>
      <c r="H338" s="197">
        <v>18600</v>
      </c>
      <c r="I338" s="197">
        <v>10961</v>
      </c>
      <c r="J338" s="99">
        <f t="shared" si="1"/>
        <v>7639</v>
      </c>
      <c r="K338" s="172"/>
    </row>
    <row r="339" spans="2:11" ht="24.95" customHeight="1" x14ac:dyDescent="0.25">
      <c r="B339" s="259" t="s">
        <v>569</v>
      </c>
      <c r="C339" s="196">
        <v>44377</v>
      </c>
      <c r="D339" s="260">
        <v>0.70138888888888884</v>
      </c>
      <c r="E339" s="260">
        <v>0.71180555555555547</v>
      </c>
      <c r="F339" s="198" t="s">
        <v>450</v>
      </c>
      <c r="G339" s="260" t="s">
        <v>475</v>
      </c>
      <c r="H339" s="197">
        <v>18135</v>
      </c>
      <c r="I339" s="197">
        <v>10700</v>
      </c>
      <c r="J339" s="99">
        <f t="shared" si="1"/>
        <v>7435</v>
      </c>
      <c r="K339" s="172"/>
    </row>
    <row r="340" spans="2:11" ht="24.95" customHeight="1" x14ac:dyDescent="0.25">
      <c r="B340" s="259" t="s">
        <v>570</v>
      </c>
      <c r="C340" s="196">
        <v>44377</v>
      </c>
      <c r="D340" s="260">
        <v>0.95833333333333337</v>
      </c>
      <c r="E340" s="260">
        <v>0.96736111111111101</v>
      </c>
      <c r="F340" s="198" t="s">
        <v>444</v>
      </c>
      <c r="G340" s="260" t="s">
        <v>445</v>
      </c>
      <c r="H340" s="197">
        <v>17550</v>
      </c>
      <c r="I340" s="197">
        <v>10640</v>
      </c>
      <c r="J340" s="99">
        <f t="shared" si="1"/>
        <v>6910</v>
      </c>
      <c r="K340" s="172"/>
    </row>
    <row r="341" spans="2:11" ht="24.95" customHeight="1" thickBot="1" x14ac:dyDescent="0.3">
      <c r="B341" s="259" t="s">
        <v>571</v>
      </c>
      <c r="C341" s="196">
        <v>44377</v>
      </c>
      <c r="D341" s="260">
        <v>0.9868055555555556</v>
      </c>
      <c r="E341" s="260">
        <v>0.99513888888888891</v>
      </c>
      <c r="F341" s="198" t="s">
        <v>450</v>
      </c>
      <c r="G341" s="260" t="s">
        <v>451</v>
      </c>
      <c r="H341" s="197">
        <v>18135</v>
      </c>
      <c r="I341" s="197">
        <v>10700</v>
      </c>
      <c r="J341" s="99">
        <f t="shared" si="1"/>
        <v>7435</v>
      </c>
      <c r="K341" s="172"/>
    </row>
    <row r="342" spans="2:11" ht="44.25" customHeight="1" thickBot="1" x14ac:dyDescent="0.3">
      <c r="B342" s="426" t="s">
        <v>162</v>
      </c>
      <c r="C342" s="427"/>
      <c r="D342" s="427"/>
      <c r="E342" s="427"/>
      <c r="F342" s="427"/>
      <c r="G342" s="427"/>
      <c r="H342" s="427"/>
      <c r="I342" s="428"/>
      <c r="J342" s="96">
        <f>ROUND(SUM(J5:J341)/1000,2)</f>
        <v>2232.4699999999998</v>
      </c>
    </row>
    <row r="343" spans="2:11" ht="44.25" customHeight="1" x14ac:dyDescent="0.25">
      <c r="B343" s="82" t="s">
        <v>193</v>
      </c>
    </row>
    <row r="345" spans="2:11" ht="44.25" customHeight="1" x14ac:dyDescent="0.25">
      <c r="J345" s="43" t="s">
        <v>202</v>
      </c>
    </row>
  </sheetData>
  <autoFilter ref="B4:J343" xr:uid="{00000000-0009-0000-0000-000006000000}"/>
  <mergeCells count="3">
    <mergeCell ref="B2:J2"/>
    <mergeCell ref="B3:J3"/>
    <mergeCell ref="B342:I342"/>
  </mergeCells>
  <printOptions horizontalCentered="1"/>
  <pageMargins left="0.31496062992125984" right="0.31496062992125984" top="0.59055118110236227" bottom="0.59055118110236227" header="0.31496062992125984" footer="0.31496062992125984"/>
  <pageSetup paperSize="9" scale="49" fitToHeight="0" orientation="landscape" r:id="rId1"/>
  <headerFooter>
    <oddFooter>&amp;CVia Ambiental Engenharia e Serviços S/A&amp;RPágina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L363"/>
  <sheetViews>
    <sheetView zoomScale="60" zoomScaleNormal="60" workbookViewId="0">
      <selection activeCell="I5" sqref="I5:K10"/>
    </sheetView>
  </sheetViews>
  <sheetFormatPr defaultColWidth="9.140625" defaultRowHeight="44.25" customHeight="1" x14ac:dyDescent="0.25"/>
  <cols>
    <col min="1" max="1" width="4.42578125" style="1" customWidth="1"/>
    <col min="2" max="6" width="28.7109375" style="1" customWidth="1"/>
    <col min="7" max="7" width="33" style="1" bestFit="1" customWidth="1"/>
    <col min="8" max="8" width="33" style="91" customWidth="1"/>
    <col min="9" max="9" width="28.7109375" style="1" customWidth="1"/>
    <col min="10" max="10" width="17" style="1" bestFit="1" customWidth="1"/>
    <col min="11" max="11" width="28.7109375" style="1" customWidth="1"/>
    <col min="12" max="16384" width="9.140625" style="1"/>
  </cols>
  <sheetData>
    <row r="1" spans="2:12" ht="23.25" customHeight="1" thickBot="1" x14ac:dyDescent="0.3"/>
    <row r="2" spans="2:12" ht="68.25" customHeight="1" thickBot="1" x14ac:dyDescent="0.3">
      <c r="B2" s="429" t="s">
        <v>161</v>
      </c>
      <c r="C2" s="430"/>
      <c r="D2" s="430"/>
      <c r="E2" s="430"/>
      <c r="F2" s="430"/>
      <c r="G2" s="430"/>
      <c r="H2" s="430"/>
      <c r="I2" s="430"/>
      <c r="J2" s="430"/>
      <c r="K2" s="431"/>
    </row>
    <row r="3" spans="2:12" ht="44.25" customHeight="1" thickBot="1" x14ac:dyDescent="0.3">
      <c r="B3" s="432" t="s">
        <v>398</v>
      </c>
      <c r="C3" s="433"/>
      <c r="D3" s="433"/>
      <c r="E3" s="433"/>
      <c r="F3" s="433"/>
      <c r="G3" s="433"/>
      <c r="H3" s="433"/>
      <c r="I3" s="433"/>
      <c r="J3" s="433"/>
      <c r="K3" s="434"/>
    </row>
    <row r="4" spans="2:12" ht="44.25" customHeight="1" thickBot="1" x14ac:dyDescent="0.3">
      <c r="B4" s="107" t="s">
        <v>3</v>
      </c>
      <c r="C4" s="108" t="s">
        <v>0</v>
      </c>
      <c r="D4" s="108" t="s">
        <v>62</v>
      </c>
      <c r="E4" s="108" t="s">
        <v>63</v>
      </c>
      <c r="F4" s="108" t="s">
        <v>2</v>
      </c>
      <c r="G4" s="108" t="s">
        <v>4</v>
      </c>
      <c r="H4" s="108" t="s">
        <v>5</v>
      </c>
      <c r="I4" s="108" t="s">
        <v>59</v>
      </c>
      <c r="J4" s="109" t="s">
        <v>60</v>
      </c>
      <c r="K4" s="111" t="s">
        <v>1</v>
      </c>
      <c r="L4" s="2"/>
    </row>
    <row r="5" spans="2:12" s="91" customFormat="1" ht="24" customHeight="1" x14ac:dyDescent="0.25">
      <c r="B5" s="279">
        <v>1157</v>
      </c>
      <c r="C5" s="283">
        <v>44370</v>
      </c>
      <c r="D5" s="282">
        <v>0.42777777777777781</v>
      </c>
      <c r="E5" s="282">
        <v>0.43402777777777773</v>
      </c>
      <c r="F5" s="282" t="s">
        <v>572</v>
      </c>
      <c r="G5" s="284" t="s">
        <v>573</v>
      </c>
      <c r="H5" s="282" t="s">
        <v>574</v>
      </c>
      <c r="I5" s="285">
        <v>10940</v>
      </c>
      <c r="J5" s="285">
        <v>7620</v>
      </c>
      <c r="K5" s="201">
        <f>I5-J5</f>
        <v>3320</v>
      </c>
      <c r="L5" s="92"/>
    </row>
    <row r="6" spans="2:12" s="91" customFormat="1" ht="24" customHeight="1" x14ac:dyDescent="0.25">
      <c r="B6" s="279">
        <v>1161</v>
      </c>
      <c r="C6" s="283">
        <v>44370</v>
      </c>
      <c r="D6" s="282">
        <v>0.48472222222222222</v>
      </c>
      <c r="E6" s="282">
        <v>0.49027777777777781</v>
      </c>
      <c r="F6" s="282" t="s">
        <v>572</v>
      </c>
      <c r="G6" s="284" t="s">
        <v>573</v>
      </c>
      <c r="H6" s="282" t="s">
        <v>574</v>
      </c>
      <c r="I6" s="285">
        <v>14950</v>
      </c>
      <c r="J6" s="285">
        <v>7700</v>
      </c>
      <c r="K6" s="201">
        <f t="shared" ref="K6:K7" si="0">I6-J6</f>
        <v>7250</v>
      </c>
      <c r="L6" s="92"/>
    </row>
    <row r="7" spans="2:12" s="91" customFormat="1" ht="24" customHeight="1" x14ac:dyDescent="0.25">
      <c r="B7" s="279">
        <v>1167</v>
      </c>
      <c r="C7" s="283">
        <v>44370</v>
      </c>
      <c r="D7" s="282">
        <v>0.59097222222222223</v>
      </c>
      <c r="E7" s="282">
        <v>0.59652777777777777</v>
      </c>
      <c r="F7" s="282" t="s">
        <v>572</v>
      </c>
      <c r="G7" s="284" t="s">
        <v>573</v>
      </c>
      <c r="H7" s="282" t="s">
        <v>575</v>
      </c>
      <c r="I7" s="285">
        <v>7960</v>
      </c>
      <c r="J7" s="285">
        <v>7600</v>
      </c>
      <c r="K7" s="201">
        <f t="shared" si="0"/>
        <v>360</v>
      </c>
      <c r="L7" s="92"/>
    </row>
    <row r="8" spans="2:12" s="91" customFormat="1" ht="24" customHeight="1" x14ac:dyDescent="0.25">
      <c r="B8" s="279">
        <v>1172</v>
      </c>
      <c r="C8" s="283">
        <v>44370</v>
      </c>
      <c r="D8" s="282">
        <v>0.6958333333333333</v>
      </c>
      <c r="E8" s="282">
        <v>0.70208333333333339</v>
      </c>
      <c r="F8" s="282" t="s">
        <v>572</v>
      </c>
      <c r="G8" s="284" t="s">
        <v>573</v>
      </c>
      <c r="H8" s="282" t="s">
        <v>574</v>
      </c>
      <c r="I8" s="285">
        <v>15860</v>
      </c>
      <c r="J8" s="285">
        <v>7610</v>
      </c>
      <c r="K8" s="201">
        <f t="shared" ref="K8:K9" si="1">I8-J8</f>
        <v>8250</v>
      </c>
      <c r="L8" s="92"/>
    </row>
    <row r="9" spans="2:12" s="91" customFormat="1" ht="24" customHeight="1" x14ac:dyDescent="0.25">
      <c r="B9" s="292">
        <v>6304</v>
      </c>
      <c r="C9" s="196">
        <v>44377</v>
      </c>
      <c r="D9" s="198">
        <v>0.42569444444444443</v>
      </c>
      <c r="E9" s="198">
        <v>0.43194444444444446</v>
      </c>
      <c r="F9" s="198" t="s">
        <v>572</v>
      </c>
      <c r="G9" s="199" t="s">
        <v>573</v>
      </c>
      <c r="H9" s="198" t="s">
        <v>574</v>
      </c>
      <c r="I9" s="200">
        <v>12395</v>
      </c>
      <c r="J9" s="200">
        <v>7600</v>
      </c>
      <c r="K9" s="201">
        <f t="shared" si="1"/>
        <v>4795</v>
      </c>
      <c r="L9" s="92"/>
    </row>
    <row r="10" spans="2:12" s="91" customFormat="1" ht="24.95" customHeight="1" thickBot="1" x14ac:dyDescent="0.3">
      <c r="B10" s="292">
        <v>6307</v>
      </c>
      <c r="C10" s="196">
        <v>44377</v>
      </c>
      <c r="D10" s="198">
        <v>0.48749999999999999</v>
      </c>
      <c r="E10" s="198">
        <v>0.49305555555555558</v>
      </c>
      <c r="F10" s="198" t="s">
        <v>572</v>
      </c>
      <c r="G10" s="199" t="s">
        <v>573</v>
      </c>
      <c r="H10" s="198" t="s">
        <v>574</v>
      </c>
      <c r="I10" s="200">
        <v>12395</v>
      </c>
      <c r="J10" s="200">
        <v>7600</v>
      </c>
      <c r="K10" s="187">
        <f>I10-J10</f>
        <v>4795</v>
      </c>
      <c r="L10" s="92"/>
    </row>
    <row r="11" spans="2:12" ht="44.25" customHeight="1" thickBot="1" x14ac:dyDescent="0.3">
      <c r="B11" s="435" t="s">
        <v>199</v>
      </c>
      <c r="C11" s="436"/>
      <c r="D11" s="436"/>
      <c r="E11" s="436"/>
      <c r="F11" s="436"/>
      <c r="G11" s="436"/>
      <c r="H11" s="436"/>
      <c r="I11" s="436"/>
      <c r="J11" s="437"/>
      <c r="K11" s="202">
        <f>SUM(K5:K10)/1000</f>
        <v>28.77</v>
      </c>
    </row>
    <row r="12" spans="2:12" ht="44.25" customHeight="1" x14ac:dyDescent="0.4">
      <c r="B12" s="121" t="s">
        <v>205</v>
      </c>
      <c r="C12" s="122"/>
      <c r="D12" s="122"/>
      <c r="E12" s="122"/>
      <c r="F12" s="122"/>
      <c r="G12" s="122"/>
      <c r="H12" s="122"/>
      <c r="I12" s="122"/>
      <c r="J12" s="61"/>
      <c r="K12" s="123"/>
    </row>
    <row r="13" spans="2:12" ht="44.25" customHeight="1" x14ac:dyDescent="0.4">
      <c r="B13" s="91"/>
      <c r="C13" s="91"/>
      <c r="D13" s="91"/>
      <c r="E13" s="91"/>
      <c r="F13" s="91"/>
      <c r="G13" s="91"/>
      <c r="I13" s="91"/>
      <c r="J13" s="89"/>
      <c r="K13" s="90"/>
    </row>
    <row r="14" spans="2:12" ht="44.25" customHeight="1" x14ac:dyDescent="0.25">
      <c r="B14" s="91"/>
      <c r="C14" s="91"/>
      <c r="D14" s="91"/>
      <c r="E14" s="91"/>
      <c r="F14" s="91"/>
      <c r="G14" s="91"/>
      <c r="I14" s="91"/>
      <c r="J14" s="91"/>
      <c r="K14" s="91"/>
    </row>
    <row r="15" spans="2:12" ht="44.25" customHeight="1" x14ac:dyDescent="0.25">
      <c r="B15" s="91"/>
      <c r="C15" s="91"/>
      <c r="D15" s="91"/>
      <c r="E15" s="91"/>
      <c r="F15" s="91"/>
      <c r="G15" s="91"/>
      <c r="I15" s="91"/>
      <c r="J15" s="91"/>
      <c r="K15" s="91"/>
    </row>
    <row r="16" spans="2:12" ht="44.25" customHeight="1" x14ac:dyDescent="0.25">
      <c r="B16" s="91"/>
      <c r="C16" s="91"/>
      <c r="D16" s="91"/>
      <c r="E16" s="91"/>
      <c r="F16" s="91"/>
      <c r="G16" s="91"/>
      <c r="I16" s="91"/>
      <c r="J16" s="91"/>
      <c r="K16" s="91"/>
    </row>
    <row r="17" spans="2:12" ht="44.25" customHeight="1" x14ac:dyDescent="0.25">
      <c r="B17" s="91"/>
      <c r="C17" s="91"/>
      <c r="D17" s="91"/>
      <c r="E17" s="91"/>
      <c r="F17" s="91"/>
      <c r="G17" s="91"/>
      <c r="I17" s="91"/>
      <c r="J17" s="91"/>
      <c r="K17" s="88"/>
    </row>
    <row r="18" spans="2:12" ht="44.25" customHeight="1" x14ac:dyDescent="0.25">
      <c r="B18" s="91"/>
      <c r="C18" s="91"/>
      <c r="D18" s="91"/>
      <c r="E18" s="91"/>
      <c r="F18" s="91"/>
      <c r="G18" s="91"/>
      <c r="I18" s="91"/>
      <c r="J18" s="91"/>
      <c r="K18" s="91"/>
    </row>
    <row r="19" spans="2:12" ht="44.25" customHeight="1" x14ac:dyDescent="0.25">
      <c r="B19" s="91"/>
      <c r="C19" s="91"/>
      <c r="D19" s="91"/>
      <c r="E19" s="91"/>
      <c r="F19" s="91"/>
      <c r="G19" s="91"/>
      <c r="I19" s="91"/>
      <c r="J19" s="91"/>
      <c r="K19" s="91"/>
    </row>
    <row r="20" spans="2:12" ht="44.25" customHeight="1" x14ac:dyDescent="0.25">
      <c r="B20" s="91"/>
      <c r="C20" s="91"/>
      <c r="D20" s="91"/>
      <c r="E20" s="91"/>
      <c r="F20" s="91"/>
      <c r="G20" s="91"/>
      <c r="I20" s="91"/>
      <c r="J20" s="91"/>
      <c r="K20" s="91"/>
    </row>
    <row r="23" spans="2:12" ht="44.25" customHeight="1" x14ac:dyDescent="0.25">
      <c r="L23" s="1">
        <f>'Item 7 - Coleta de Volumosos'!K11</f>
        <v>28.77</v>
      </c>
    </row>
    <row r="363" spans="11:11" ht="44.25" customHeight="1" x14ac:dyDescent="0.25">
      <c r="K363" s="1" t="b">
        <f>'Item 7 - Coleta de Volumosos'!K11=ROUND(SUM(K10:K362)/1000,2)</f>
        <v>0</v>
      </c>
    </row>
  </sheetData>
  <autoFilter ref="B4:K12" xr:uid="{00000000-0009-0000-0000-000007000000}"/>
  <sortState xmlns:xlrd2="http://schemas.microsoft.com/office/spreadsheetml/2017/richdata2" ref="B12:L124">
    <sortCondition ref="C12:C124"/>
    <sortCondition ref="D12:D124"/>
  </sortState>
  <mergeCells count="3">
    <mergeCell ref="B2:K2"/>
    <mergeCell ref="B3:K3"/>
    <mergeCell ref="B11:J11"/>
  </mergeCells>
  <printOptions horizontalCentered="1"/>
  <pageMargins left="0.31496062992125984" right="0.31496062992125984" top="0.59055118110236227" bottom="0.59055118110236227" header="0.31496062992125984" footer="0.31496062992125984"/>
  <pageSetup paperSize="9" scale="50" fitToHeight="0" orientation="landscape" r:id="rId1"/>
  <headerFooter>
    <oddFooter>&amp;CVia Ambiental Engenharia e Serviços S/A&amp;RPágina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J14"/>
  <sheetViews>
    <sheetView zoomScaleNormal="100" workbookViewId="0">
      <selection activeCell="B2" sqref="B2:L311"/>
    </sheetView>
  </sheetViews>
  <sheetFormatPr defaultColWidth="9.140625" defaultRowHeight="15" x14ac:dyDescent="0.25"/>
  <cols>
    <col min="1" max="1" width="4.42578125" style="1" customWidth="1"/>
    <col min="2" max="8" width="19.5703125" style="1" customWidth="1"/>
    <col min="9" max="9" width="32.42578125" style="1" customWidth="1"/>
    <col min="10" max="16384" width="9.140625" style="1"/>
  </cols>
  <sheetData>
    <row r="1" spans="2:10" ht="15.75" thickBot="1" x14ac:dyDescent="0.3"/>
    <row r="2" spans="2:10" ht="27" customHeight="1" x14ac:dyDescent="0.25">
      <c r="B2" s="438" t="s">
        <v>24</v>
      </c>
      <c r="C2" s="439"/>
      <c r="D2" s="439"/>
      <c r="E2" s="439"/>
      <c r="F2" s="439"/>
      <c r="G2" s="439"/>
      <c r="H2" s="439"/>
      <c r="I2" s="440"/>
    </row>
    <row r="3" spans="2:10" ht="15" customHeight="1" x14ac:dyDescent="0.25">
      <c r="B3" s="441"/>
      <c r="C3" s="442"/>
      <c r="D3" s="442"/>
      <c r="E3" s="442"/>
      <c r="F3" s="442"/>
      <c r="G3" s="442"/>
      <c r="H3" s="442"/>
      <c r="I3" s="443"/>
    </row>
    <row r="4" spans="2:10" ht="15" customHeight="1" x14ac:dyDescent="0.25">
      <c r="B4" s="441"/>
      <c r="C4" s="442"/>
      <c r="D4" s="442"/>
      <c r="E4" s="442"/>
      <c r="F4" s="442"/>
      <c r="G4" s="442"/>
      <c r="H4" s="442"/>
      <c r="I4" s="443"/>
    </row>
    <row r="5" spans="2:10" ht="15" customHeight="1" thickBot="1" x14ac:dyDescent="0.3">
      <c r="B5" s="444"/>
      <c r="C5" s="445"/>
      <c r="D5" s="445"/>
      <c r="E5" s="445"/>
      <c r="F5" s="445"/>
      <c r="G5" s="445"/>
      <c r="H5" s="445"/>
      <c r="I5" s="446"/>
    </row>
    <row r="6" spans="2:10" ht="28.5" customHeight="1" x14ac:dyDescent="0.25">
      <c r="B6" s="447" t="s">
        <v>32</v>
      </c>
      <c r="C6" s="448"/>
      <c r="D6" s="448"/>
      <c r="E6" s="448"/>
      <c r="F6" s="448"/>
      <c r="G6" s="448"/>
      <c r="H6" s="448"/>
      <c r="I6" s="449"/>
    </row>
    <row r="7" spans="2:10" ht="42.75" customHeight="1" thickBot="1" x14ac:dyDescent="0.3">
      <c r="B7" s="9" t="s">
        <v>34</v>
      </c>
      <c r="C7" s="10" t="s">
        <v>39</v>
      </c>
      <c r="D7" s="10" t="s">
        <v>26</v>
      </c>
      <c r="E7" s="10" t="s">
        <v>21</v>
      </c>
      <c r="F7" s="10" t="s">
        <v>1</v>
      </c>
      <c r="G7" s="10" t="s">
        <v>2</v>
      </c>
      <c r="H7" s="10" t="s">
        <v>4</v>
      </c>
      <c r="I7" s="11" t="s">
        <v>19</v>
      </c>
      <c r="J7" s="2"/>
    </row>
    <row r="8" spans="2:10" ht="46.5" customHeight="1" x14ac:dyDescent="0.25">
      <c r="B8" s="17" t="s">
        <v>35</v>
      </c>
      <c r="C8" s="21"/>
      <c r="D8" s="27" t="s">
        <v>40</v>
      </c>
      <c r="E8" s="21"/>
      <c r="F8" s="21"/>
      <c r="G8" s="21"/>
      <c r="H8" s="21"/>
      <c r="I8" s="22"/>
    </row>
    <row r="9" spans="2:10" ht="46.5" customHeight="1" x14ac:dyDescent="0.25">
      <c r="B9" s="18" t="s">
        <v>36</v>
      </c>
      <c r="C9" s="23"/>
      <c r="D9" s="28" t="s">
        <v>41</v>
      </c>
      <c r="E9" s="23"/>
      <c r="F9" s="23"/>
      <c r="G9" s="23"/>
      <c r="H9" s="23"/>
      <c r="I9" s="24"/>
    </row>
    <row r="10" spans="2:10" ht="46.5" customHeight="1" x14ac:dyDescent="0.25">
      <c r="B10" s="18" t="s">
        <v>37</v>
      </c>
      <c r="C10" s="23"/>
      <c r="D10" s="28" t="s">
        <v>42</v>
      </c>
      <c r="E10" s="23"/>
      <c r="F10" s="23"/>
      <c r="G10" s="23"/>
      <c r="H10" s="23"/>
      <c r="I10" s="24"/>
    </row>
    <row r="11" spans="2:10" ht="46.5" customHeight="1" thickBot="1" x14ac:dyDescent="0.3">
      <c r="B11" s="19" t="s">
        <v>38</v>
      </c>
      <c r="C11" s="25"/>
      <c r="D11" s="29" t="s">
        <v>43</v>
      </c>
      <c r="E11" s="25"/>
      <c r="F11" s="25"/>
      <c r="G11" s="25"/>
      <c r="H11" s="25"/>
      <c r="I11" s="26"/>
    </row>
    <row r="12" spans="2:10" ht="24" customHeight="1" x14ac:dyDescent="0.25">
      <c r="B12" s="30" t="s">
        <v>44</v>
      </c>
      <c r="D12" s="54">
        <v>0</v>
      </c>
      <c r="E12" s="20" t="s">
        <v>45</v>
      </c>
      <c r="G12" s="30" t="s">
        <v>48</v>
      </c>
      <c r="H12" s="54">
        <f>D12-D13-D14</f>
        <v>0</v>
      </c>
      <c r="I12" s="20" t="s">
        <v>45</v>
      </c>
    </row>
    <row r="13" spans="2:10" ht="24" customHeight="1" x14ac:dyDescent="0.25">
      <c r="B13" s="30" t="s">
        <v>46</v>
      </c>
      <c r="D13" s="54">
        <v>0</v>
      </c>
      <c r="E13" s="20" t="s">
        <v>45</v>
      </c>
      <c r="G13" s="30" t="s">
        <v>49</v>
      </c>
      <c r="H13" s="54">
        <v>0</v>
      </c>
      <c r="I13" s="20" t="s">
        <v>45</v>
      </c>
    </row>
    <row r="14" spans="2:10" ht="24" customHeight="1" x14ac:dyDescent="0.25">
      <c r="B14" s="30" t="s">
        <v>47</v>
      </c>
      <c r="D14" s="54">
        <v>0</v>
      </c>
      <c r="E14" s="20" t="s">
        <v>45</v>
      </c>
      <c r="G14" s="30" t="s">
        <v>50</v>
      </c>
      <c r="H14" s="54">
        <f>H12+H13</f>
        <v>0</v>
      </c>
      <c r="I14" s="20" t="s">
        <v>45</v>
      </c>
    </row>
  </sheetData>
  <mergeCells count="2">
    <mergeCell ref="B2:I5"/>
    <mergeCell ref="B6:I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34</vt:i4>
      </vt:variant>
      <vt:variant>
        <vt:lpstr>Intervalos Nomeados</vt:lpstr>
      </vt:variant>
      <vt:variant>
        <vt:i4>51</vt:i4>
      </vt:variant>
    </vt:vector>
  </HeadingPairs>
  <TitlesOfParts>
    <vt:vector size="85" baseType="lpstr">
      <vt:lpstr>BM 05.2021 </vt:lpstr>
      <vt:lpstr>Item 1 - Varrição</vt:lpstr>
      <vt:lpstr>Item 2 - Capinação</vt:lpstr>
      <vt:lpstr>Item 3 - Pintura</vt:lpstr>
      <vt:lpstr>Item 4 - Serviços Complem.</vt:lpstr>
      <vt:lpstr>Item 5 - Conteineres</vt:lpstr>
      <vt:lpstr>Item 6 - Coleta Domiciliar</vt:lpstr>
      <vt:lpstr>Item 7 - Coleta de Volumosos</vt:lpstr>
      <vt:lpstr>Item 8 - Beneficiamento Poda</vt:lpstr>
      <vt:lpstr>Item 9 - Beneficiamento Entulho</vt:lpstr>
      <vt:lpstr>Item 8 - Aterro Sanitário</vt:lpstr>
      <vt:lpstr>Item 11 - Água Pluvial</vt:lpstr>
      <vt:lpstr>Item 9 - Chorume</vt:lpstr>
      <vt:lpstr>Item 10 - Gás</vt:lpstr>
      <vt:lpstr>Item 11 - Pluvial</vt:lpstr>
      <vt:lpstr>Item 13 - EH</vt:lpstr>
      <vt:lpstr>Item 14 - Rolo</vt:lpstr>
      <vt:lpstr>Item 15 - Basculante</vt:lpstr>
      <vt:lpstr>Item 2 - Capinação Fotos</vt:lpstr>
      <vt:lpstr>Item 3 - Pintura Fotos</vt:lpstr>
      <vt:lpstr>Item 1 - Varrição Fotos</vt:lpstr>
      <vt:lpstr>Item 4 - Serviços comp. Fotos.</vt:lpstr>
      <vt:lpstr>Item 5 - Conteineres Fotos</vt:lpstr>
      <vt:lpstr>Item 6 - Coleta Dom. Fotos</vt:lpstr>
      <vt:lpstr>Item 8 - Aterro San. Fotos</vt:lpstr>
      <vt:lpstr>Item 14 - Dren Chor Fotos </vt:lpstr>
      <vt:lpstr>Item 10 - Gas Fotos</vt:lpstr>
      <vt:lpstr>Item 11 - Pluvial Fotos</vt:lpstr>
      <vt:lpstr>Item 13 - EH Fotos</vt:lpstr>
      <vt:lpstr>Item 14 - Rolo Fotos</vt:lpstr>
      <vt:lpstr>Item 15 - Basculante Fotos</vt:lpstr>
      <vt:lpstr>Item 15 - Camp. Outub. Rosa</vt:lpstr>
      <vt:lpstr>Item 13 - Águas Pluviais</vt:lpstr>
      <vt:lpstr>Item 14 - Administração Local</vt:lpstr>
      <vt:lpstr>'BM 05.2021 '!Area_de_impressao</vt:lpstr>
      <vt:lpstr>'Item 1 - Varrição'!Area_de_impressao</vt:lpstr>
      <vt:lpstr>'Item 1 - Varrição Fotos'!Area_de_impressao</vt:lpstr>
      <vt:lpstr>'Item 10 - Gás'!Area_de_impressao</vt:lpstr>
      <vt:lpstr>'Item 10 - Gas Fotos'!Area_de_impressao</vt:lpstr>
      <vt:lpstr>'Item 11 - Água Pluvial'!Area_de_impressao</vt:lpstr>
      <vt:lpstr>'Item 11 - Pluvial'!Area_de_impressao</vt:lpstr>
      <vt:lpstr>'Item 11 - Pluvial Fotos'!Area_de_impressao</vt:lpstr>
      <vt:lpstr>'Item 13 - EH'!Area_de_impressao</vt:lpstr>
      <vt:lpstr>'Item 13 - EH Fotos'!Area_de_impressao</vt:lpstr>
      <vt:lpstr>'Item 14 - Dren Chor Fotos '!Area_de_impressao</vt:lpstr>
      <vt:lpstr>'Item 14 - Rolo'!Area_de_impressao</vt:lpstr>
      <vt:lpstr>'Item 14 - Rolo Fotos'!Area_de_impressao</vt:lpstr>
      <vt:lpstr>'Item 15 - Basculante'!Area_de_impressao</vt:lpstr>
      <vt:lpstr>'Item 15 - Basculante Fotos'!Area_de_impressao</vt:lpstr>
      <vt:lpstr>'Item 15 - Camp. Outub. Rosa'!Area_de_impressao</vt:lpstr>
      <vt:lpstr>'Item 2 - Capinação'!Area_de_impressao</vt:lpstr>
      <vt:lpstr>'Item 2 - Capinação Fotos'!Area_de_impressao</vt:lpstr>
      <vt:lpstr>'Item 3 - Pintura'!Area_de_impressao</vt:lpstr>
      <vt:lpstr>'Item 3 - Pintura Fotos'!Area_de_impressao</vt:lpstr>
      <vt:lpstr>'Item 4 - Serviços comp. Fotos.'!Area_de_impressao</vt:lpstr>
      <vt:lpstr>'Item 4 - Serviços Complem.'!Area_de_impressao</vt:lpstr>
      <vt:lpstr>'Item 5 - Conteineres'!Area_de_impressao</vt:lpstr>
      <vt:lpstr>'Item 5 - Conteineres Fotos'!Area_de_impressao</vt:lpstr>
      <vt:lpstr>'Item 6 - Coleta Dom. Fotos'!Area_de_impressao</vt:lpstr>
      <vt:lpstr>'Item 6 - Coleta Domiciliar'!Area_de_impressao</vt:lpstr>
      <vt:lpstr>'Item 7 - Coleta de Volumosos'!Area_de_impressao</vt:lpstr>
      <vt:lpstr>'Item 8 - Aterro San. Fotos'!Area_de_impressao</vt:lpstr>
      <vt:lpstr>'Item 8 - Aterro Sanitário'!Area_de_impressao</vt:lpstr>
      <vt:lpstr>'Item 9 - Chorume'!Area_de_impressao</vt:lpstr>
      <vt:lpstr>'Item 1 - Varrição'!Titulos_de_impressao</vt:lpstr>
      <vt:lpstr>'Item 1 - Varrição Fotos'!Titulos_de_impressao</vt:lpstr>
      <vt:lpstr>'Item 10 - Gas Fotos'!Titulos_de_impressao</vt:lpstr>
      <vt:lpstr>'Item 11 - Pluvial Fotos'!Titulos_de_impressao</vt:lpstr>
      <vt:lpstr>'Item 13 - EH Fotos'!Titulos_de_impressao</vt:lpstr>
      <vt:lpstr>'Item 14 - Dren Chor Fotos '!Titulos_de_impressao</vt:lpstr>
      <vt:lpstr>'Item 14 - Rolo Fotos'!Titulos_de_impressao</vt:lpstr>
      <vt:lpstr>'Item 15 - Basculante Fotos'!Titulos_de_impressao</vt:lpstr>
      <vt:lpstr>'Item 15 - Camp. Outub. Rosa'!Titulos_de_impressao</vt:lpstr>
      <vt:lpstr>'Item 2 - Capinação'!Titulos_de_impressao</vt:lpstr>
      <vt:lpstr>'Item 2 - Capinação Fotos'!Titulos_de_impressao</vt:lpstr>
      <vt:lpstr>'Item 3 - Pintura'!Titulos_de_impressao</vt:lpstr>
      <vt:lpstr>'Item 3 - Pintura Fotos'!Titulos_de_impressao</vt:lpstr>
      <vt:lpstr>'Item 4 - Serviços comp. Fotos.'!Titulos_de_impressao</vt:lpstr>
      <vt:lpstr>'Item 4 - Serviços Complem.'!Titulos_de_impressao</vt:lpstr>
      <vt:lpstr>'Item 5 - Conteineres Fotos'!Titulos_de_impressao</vt:lpstr>
      <vt:lpstr>'Item 6 - Coleta Dom. Fotos'!Titulos_de_impressao</vt:lpstr>
      <vt:lpstr>'Item 6 - Coleta Domiciliar'!Titulos_de_impressao</vt:lpstr>
      <vt:lpstr>'Item 7 - Coleta de Volumosos'!Titulos_de_impressao</vt:lpstr>
      <vt:lpstr>'Item 8 - Aterro San. Fotos'!Titulos_de_impressao</vt:lpstr>
      <vt:lpstr>'Item 8 - Aterro Sanitário'!Titulos_de_impressao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</dc:creator>
  <cp:lastModifiedBy>emerson</cp:lastModifiedBy>
  <cp:lastPrinted>2021-07-05T12:02:39Z</cp:lastPrinted>
  <dcterms:created xsi:type="dcterms:W3CDTF">2018-02-08T18:24:09Z</dcterms:created>
  <dcterms:modified xsi:type="dcterms:W3CDTF">2021-07-06T15:23:37Z</dcterms:modified>
</cp:coreProperties>
</file>