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1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E:\2021\Area de trabalho\BM VIAMBIENTAL2020\ANO 2021\"/>
    </mc:Choice>
  </mc:AlternateContent>
  <xr:revisionPtr revIDLastSave="0" documentId="8_{17360B8D-E15B-44A1-82B5-D8321C99E0AA}" xr6:coauthVersionLast="47" xr6:coauthVersionMax="47" xr10:uidLastSave="{00000000-0000-0000-0000-000000000000}"/>
  <bookViews>
    <workbookView xWindow="-120" yWindow="-120" windowWidth="20730" windowHeight="11160" tabRatio="902" xr2:uid="{00000000-000D-0000-FFFF-FFFF00000000}"/>
  </bookViews>
  <sheets>
    <sheet name="BM 04.2021 " sheetId="23" r:id="rId1"/>
    <sheet name="Item 1 - Varrição" sheetId="56" r:id="rId2"/>
    <sheet name="Item 2 - Capinação" sheetId="4" state="hidden" r:id="rId3"/>
    <sheet name="Item 3 - Pintura" sheetId="18" state="hidden" r:id="rId4"/>
    <sheet name="Item 4 - Serviços Complem." sheetId="7" r:id="rId5"/>
    <sheet name="Item 5 - Conteineres" sheetId="13" r:id="rId6"/>
    <sheet name="Item 6 - Coleta Domiciliar" sheetId="25" r:id="rId7"/>
    <sheet name="Item 7 - Coleta de Volumosos" sheetId="26" state="hidden" r:id="rId8"/>
    <sheet name="Item 8 - Beneficiamento Poda" sheetId="16" state="hidden" r:id="rId9"/>
    <sheet name="Item 9 - Beneficiamento Entulho" sheetId="20" state="hidden" r:id="rId10"/>
    <sheet name="Item 8 - Aterro Sanitário" sheetId="27" r:id="rId11"/>
    <sheet name="Item 11 - Água Pluvial" sheetId="37" r:id="rId12"/>
    <sheet name="Item 9 - Chorume" sheetId="39" state="hidden" r:id="rId13"/>
    <sheet name="Item 10 - Gás" sheetId="21" state="hidden" r:id="rId14"/>
    <sheet name="Item 11 - Pluvial" sheetId="47" state="hidden" r:id="rId15"/>
    <sheet name="Item 13 - EH" sheetId="48" state="hidden" r:id="rId16"/>
    <sheet name="Item 14 - Rolo" sheetId="49" state="hidden" r:id="rId17"/>
    <sheet name="Item 15 - Basculante" sheetId="50" state="hidden" r:id="rId18"/>
    <sheet name="Item 2 - Capinação Fotos" sheetId="44" state="hidden" r:id="rId19"/>
    <sheet name="Item 3 - Pintura Fotos" sheetId="45" state="hidden" r:id="rId20"/>
    <sheet name="Item 1 - Varrição Fotos" sheetId="30" r:id="rId21"/>
    <sheet name="Item 4 - Serviços comp. Fotos." sheetId="42" r:id="rId22"/>
    <sheet name="Item 5 - Conteineres Fotos" sheetId="29" r:id="rId23"/>
    <sheet name="Item 6 - Coleta Dom. Fotos" sheetId="33" r:id="rId24"/>
    <sheet name="Item 8 - Aterro San. Fotos" sheetId="38" r:id="rId25"/>
    <sheet name="Item 14 - Dren Chor Fotos " sheetId="41" state="hidden" r:id="rId26"/>
    <sheet name="Item 10 - Gas Fotos" sheetId="35" state="hidden" r:id="rId27"/>
    <sheet name="Item 11 - Pluvial Fotos" sheetId="52" r:id="rId28"/>
    <sheet name="Item 13 - EH Fotos" sheetId="51" state="hidden" r:id="rId29"/>
    <sheet name="Item 14 - Rolo Fotos" sheetId="53" state="hidden" r:id="rId30"/>
    <sheet name="Item 15 - Basculante Fotos" sheetId="54" state="hidden" r:id="rId31"/>
    <sheet name="Item 15 - Camp. Outub. Rosa" sheetId="43" state="hidden" r:id="rId32"/>
    <sheet name="Item 13 - Águas Pluviais" sheetId="22" state="hidden" r:id="rId33"/>
    <sheet name="Item 14 - Administração Local" sheetId="11" state="hidden" r:id="rId34"/>
  </sheets>
  <externalReferences>
    <externalReference r:id="rId35"/>
  </externalReferences>
  <definedNames>
    <definedName name="_xlnm._FilterDatabase" localSheetId="1" hidden="1">'Item 1 - Varrição'!$B$4:$J$188</definedName>
    <definedName name="_xlnm._FilterDatabase" localSheetId="2" hidden="1">'Item 2 - Capinação'!$B$7:$G$26</definedName>
    <definedName name="_xlnm._FilterDatabase" localSheetId="3" hidden="1">'Item 3 - Pintura'!$B$7:$G$26</definedName>
    <definedName name="_xlnm._FilterDatabase" localSheetId="4" hidden="1">'Item 4 - Serviços Complem.'!$B$7:$H$123</definedName>
    <definedName name="_xlnm._FilterDatabase" localSheetId="5" hidden="1">'Item 5 - Conteineres'!$B$5:$E$31</definedName>
    <definedName name="_xlnm._FilterDatabase" localSheetId="6" hidden="1">'Item 6 - Coleta Domiciliar'!$B$4:$J$349</definedName>
    <definedName name="_xlnm._FilterDatabase" localSheetId="7" hidden="1">'Item 7 - Coleta de Volumosos'!$B$4:$K$8</definedName>
    <definedName name="_xlnm._FilterDatabase" localSheetId="10" hidden="1">'Item 8 - Aterro Sanitário'!$B$4:$L$567</definedName>
    <definedName name="_xlnm.Print_Area" localSheetId="0">'BM 04.2021 '!$B$2:$O$33</definedName>
    <definedName name="_xlnm.Print_Area" localSheetId="1">'Item 1 - Varrição'!$B$2:$J$187</definedName>
    <definedName name="_xlnm.Print_Area" localSheetId="20">'Item 1 - Varrição Fotos'!$B$2:$C$12</definedName>
    <definedName name="_xlnm.Print_Area" localSheetId="13">'Item 10 - Gás'!$A$2:$G$17</definedName>
    <definedName name="_xlnm.Print_Area" localSheetId="26">'Item 10 - Gas Fotos'!$B$2:$C$9</definedName>
    <definedName name="_xlnm.Print_Area" localSheetId="11">'Item 11 - Água Pluvial'!$B$2:$D$14</definedName>
    <definedName name="_xlnm.Print_Area" localSheetId="14">'Item 11 - Pluvial'!$A$2:$G$16</definedName>
    <definedName name="_xlnm.Print_Area" localSheetId="27">'Item 11 - Pluvial Fotos'!$B$2:$C$9</definedName>
    <definedName name="_xlnm.Print_Area" localSheetId="15">'Item 13 - EH'!$A$2:$G$16</definedName>
    <definedName name="_xlnm.Print_Area" localSheetId="28">'Item 13 - EH Fotos'!$B$2:$C$9</definedName>
    <definedName name="_xlnm.Print_Area" localSheetId="25">'Item 14 - Dren Chor Fotos '!$B$2:$C$7</definedName>
    <definedName name="_xlnm.Print_Area" localSheetId="16">'Item 14 - Rolo'!$A$2:$G$16</definedName>
    <definedName name="_xlnm.Print_Area" localSheetId="29">'Item 14 - Rolo Fotos'!$B$2:$C$9</definedName>
    <definedName name="_xlnm.Print_Area" localSheetId="17">'Item 15 - Basculante'!$A$2:$G$16</definedName>
    <definedName name="_xlnm.Print_Area" localSheetId="30">'Item 15 - Basculante Fotos'!$B$2:$C$10</definedName>
    <definedName name="_xlnm.Print_Area" localSheetId="31">'Item 15 - Camp. Outub. Rosa'!$B$2:$C$9</definedName>
    <definedName name="_xlnm.Print_Area" localSheetId="2">'Item 2 - Capinação'!$B$2:$G$20</definedName>
    <definedName name="_xlnm.Print_Area" localSheetId="18">'Item 2 - Capinação Fotos'!$B$2:$C$10</definedName>
    <definedName name="_xlnm.Print_Area" localSheetId="3">'Item 3 - Pintura'!$B$2:$G$21</definedName>
    <definedName name="_xlnm.Print_Area" localSheetId="19">'Item 3 - Pintura Fotos'!$B$2:$C$10</definedName>
    <definedName name="_xlnm.Print_Area" localSheetId="21">'Item 4 - Serviços comp. Fotos.'!$B$2:$C$11</definedName>
    <definedName name="_xlnm.Print_Area" localSheetId="4">'Item 4 - Serviços Complem.'!$B$2:$H$124</definedName>
    <definedName name="_xlnm.Print_Area" localSheetId="5">'Item 5 - Conteineres'!$A$1:$E$32</definedName>
    <definedName name="_xlnm.Print_Area" localSheetId="22">'Item 5 - Conteineres Fotos'!$B$2:$C$11</definedName>
    <definedName name="_xlnm.Print_Area" localSheetId="23">'Item 6 - Coleta Dom. Fotos'!$B$2:$C$11</definedName>
    <definedName name="_xlnm.Print_Area" localSheetId="6">'Item 6 - Coleta Domiciliar'!$B$2:$J$349</definedName>
    <definedName name="_xlnm.Print_Area" localSheetId="7">'Item 7 - Coleta de Volumosos'!$B$2:$K$8</definedName>
    <definedName name="_xlnm.Print_Area" localSheetId="24">'Item 8 - Aterro San. Fotos'!$B$2:$C$12</definedName>
    <definedName name="_xlnm.Print_Area" localSheetId="10">'Item 8 - Aterro Sanitário'!$A$1:$M$574</definedName>
    <definedName name="_xlnm.Print_Area" localSheetId="12">'Item 9 - Chorume'!$B$2:$G$16</definedName>
    <definedName name="Equ" localSheetId="20">#REF!</definedName>
    <definedName name="Equ" localSheetId="26">#REF!</definedName>
    <definedName name="Equ" localSheetId="11">#REF!</definedName>
    <definedName name="Equ" localSheetId="27">#REF!</definedName>
    <definedName name="Equ" localSheetId="28">#REF!</definedName>
    <definedName name="Equ" localSheetId="25">#REF!</definedName>
    <definedName name="Equ" localSheetId="29">#REF!</definedName>
    <definedName name="Equ" localSheetId="30">#REF!</definedName>
    <definedName name="Equ" localSheetId="31">#REF!</definedName>
    <definedName name="Equ" localSheetId="18">#REF!</definedName>
    <definedName name="Equ" localSheetId="19">#REF!</definedName>
    <definedName name="Equ" localSheetId="21">#REF!</definedName>
    <definedName name="Equ" localSheetId="22">#REF!</definedName>
    <definedName name="Equ" localSheetId="23">#REF!</definedName>
    <definedName name="Equ" localSheetId="24">#REF!</definedName>
    <definedName name="Equ" localSheetId="12">#REF!</definedName>
    <definedName name="Equ">#REF!</definedName>
    <definedName name="Excel_BuiltIn__FilterDatabase_4" localSheetId="20">#REF!</definedName>
    <definedName name="Excel_BuiltIn__FilterDatabase_4" localSheetId="26">#REF!</definedName>
    <definedName name="Excel_BuiltIn__FilterDatabase_4" localSheetId="11">#REF!</definedName>
    <definedName name="Excel_BuiltIn__FilterDatabase_4" localSheetId="27">#REF!</definedName>
    <definedName name="Excel_BuiltIn__FilterDatabase_4" localSheetId="28">#REF!</definedName>
    <definedName name="Excel_BuiltIn__FilterDatabase_4" localSheetId="25">#REF!</definedName>
    <definedName name="Excel_BuiltIn__FilterDatabase_4" localSheetId="29">#REF!</definedName>
    <definedName name="Excel_BuiltIn__FilterDatabase_4" localSheetId="30">#REF!</definedName>
    <definedName name="Excel_BuiltIn__FilterDatabase_4" localSheetId="31">#REF!</definedName>
    <definedName name="Excel_BuiltIn__FilterDatabase_4" localSheetId="18">#REF!</definedName>
    <definedName name="Excel_BuiltIn__FilterDatabase_4" localSheetId="19">#REF!</definedName>
    <definedName name="Excel_BuiltIn__FilterDatabase_4" localSheetId="21">#REF!</definedName>
    <definedName name="Excel_BuiltIn__FilterDatabase_4" localSheetId="22">#REF!</definedName>
    <definedName name="Excel_BuiltIn__FilterDatabase_4" localSheetId="23">#REF!</definedName>
    <definedName name="Excel_BuiltIn__FilterDatabase_4" localSheetId="24">#REF!</definedName>
    <definedName name="Excel_BuiltIn__FilterDatabase_4" localSheetId="12">#REF!</definedName>
    <definedName name="Excel_BuiltIn__FilterDatabase_4">#REF!</definedName>
    <definedName name="Excel_BuiltIn_Print_Area_16" localSheetId="1">#REF!</definedName>
    <definedName name="Excel_BuiltIn_Print_Area_16" localSheetId="20">#REF!</definedName>
    <definedName name="Excel_BuiltIn_Print_Area_16" localSheetId="26">#REF!</definedName>
    <definedName name="Excel_BuiltIn_Print_Area_16" localSheetId="11">#REF!</definedName>
    <definedName name="Excel_BuiltIn_Print_Area_16" localSheetId="27">#REF!</definedName>
    <definedName name="Excel_BuiltIn_Print_Area_16" localSheetId="28">#REF!</definedName>
    <definedName name="Excel_BuiltIn_Print_Area_16" localSheetId="25">#REF!</definedName>
    <definedName name="Excel_BuiltIn_Print_Area_16" localSheetId="29">#REF!</definedName>
    <definedName name="Excel_BuiltIn_Print_Area_16" localSheetId="30">#REF!</definedName>
    <definedName name="Excel_BuiltIn_Print_Area_16" localSheetId="31">#REF!</definedName>
    <definedName name="Excel_BuiltIn_Print_Area_16" localSheetId="18">#REF!</definedName>
    <definedName name="Excel_BuiltIn_Print_Area_16" localSheetId="19">#REF!</definedName>
    <definedName name="Excel_BuiltIn_Print_Area_16" localSheetId="21">#REF!</definedName>
    <definedName name="Excel_BuiltIn_Print_Area_16" localSheetId="22">#REF!</definedName>
    <definedName name="Excel_BuiltIn_Print_Area_16" localSheetId="23">#REF!</definedName>
    <definedName name="Excel_BuiltIn_Print_Area_16" localSheetId="24">#REF!</definedName>
    <definedName name="Excel_BuiltIn_Print_Area_16" localSheetId="12">#REF!</definedName>
    <definedName name="Excel_BuiltIn_Print_Area_16">#REF!</definedName>
    <definedName name="Excel_BuiltIn_Print_Area_17" localSheetId="1">#REF!</definedName>
    <definedName name="Excel_BuiltIn_Print_Area_17" localSheetId="20">#REF!</definedName>
    <definedName name="Excel_BuiltIn_Print_Area_17" localSheetId="26">#REF!</definedName>
    <definedName name="Excel_BuiltIn_Print_Area_17" localSheetId="11">#REF!</definedName>
    <definedName name="Excel_BuiltIn_Print_Area_17" localSheetId="27">#REF!</definedName>
    <definedName name="Excel_BuiltIn_Print_Area_17" localSheetId="28">#REF!</definedName>
    <definedName name="Excel_BuiltIn_Print_Area_17" localSheetId="25">#REF!</definedName>
    <definedName name="Excel_BuiltIn_Print_Area_17" localSheetId="29">#REF!</definedName>
    <definedName name="Excel_BuiltIn_Print_Area_17" localSheetId="30">#REF!</definedName>
    <definedName name="Excel_BuiltIn_Print_Area_17" localSheetId="31">#REF!</definedName>
    <definedName name="Excel_BuiltIn_Print_Area_17" localSheetId="18">#REF!</definedName>
    <definedName name="Excel_BuiltIn_Print_Area_17" localSheetId="19">#REF!</definedName>
    <definedName name="Excel_BuiltIn_Print_Area_17" localSheetId="21">#REF!</definedName>
    <definedName name="Excel_BuiltIn_Print_Area_17" localSheetId="22">#REF!</definedName>
    <definedName name="Excel_BuiltIn_Print_Area_17" localSheetId="23">#REF!</definedName>
    <definedName name="Excel_BuiltIn_Print_Area_17" localSheetId="24">#REF!</definedName>
    <definedName name="Excel_BuiltIn_Print_Area_17" localSheetId="12">#REF!</definedName>
    <definedName name="Excel_BuiltIn_Print_Area_17">#REF!</definedName>
    <definedName name="Hos" localSheetId="20">#REF!</definedName>
    <definedName name="Hos" localSheetId="26">#REF!</definedName>
    <definedName name="Hos" localSheetId="11">#REF!</definedName>
    <definedName name="Hos" localSheetId="27">#REF!</definedName>
    <definedName name="Hos" localSheetId="28">#REF!</definedName>
    <definedName name="Hos" localSheetId="25">#REF!</definedName>
    <definedName name="Hos" localSheetId="29">#REF!</definedName>
    <definedName name="Hos" localSheetId="30">#REF!</definedName>
    <definedName name="Hos" localSheetId="31">#REF!</definedName>
    <definedName name="Hos" localSheetId="18">#REF!</definedName>
    <definedName name="Hos" localSheetId="19">#REF!</definedName>
    <definedName name="Hos" localSheetId="21">#REF!</definedName>
    <definedName name="Hos" localSheetId="22">#REF!</definedName>
    <definedName name="Hos" localSheetId="23">#REF!</definedName>
    <definedName name="Hos" localSheetId="24">#REF!</definedName>
    <definedName name="Hos" localSheetId="12">#REF!</definedName>
    <definedName name="Hos">#REF!</definedName>
    <definedName name="Inc" localSheetId="20">#REF!</definedName>
    <definedName name="Inc" localSheetId="26">#REF!</definedName>
    <definedName name="Inc" localSheetId="11">#REF!</definedName>
    <definedName name="Inc" localSheetId="27">#REF!</definedName>
    <definedName name="Inc" localSheetId="28">#REF!</definedName>
    <definedName name="Inc" localSheetId="25">#REF!</definedName>
    <definedName name="Inc" localSheetId="29">#REF!</definedName>
    <definedName name="Inc" localSheetId="30">#REF!</definedName>
    <definedName name="Inc" localSheetId="31">#REF!</definedName>
    <definedName name="Inc" localSheetId="18">#REF!</definedName>
    <definedName name="Inc" localSheetId="19">#REF!</definedName>
    <definedName name="Inc" localSheetId="21">#REF!</definedName>
    <definedName name="Inc" localSheetId="22">#REF!</definedName>
    <definedName name="Inc" localSheetId="23">#REF!</definedName>
    <definedName name="Inc" localSheetId="24">#REF!</definedName>
    <definedName name="Inc" localSheetId="12">#REF!</definedName>
    <definedName name="Inc">#REF!</definedName>
    <definedName name="Lavf" localSheetId="20">#REF!</definedName>
    <definedName name="Lavf" localSheetId="26">#REF!</definedName>
    <definedName name="Lavf" localSheetId="11">#REF!</definedName>
    <definedName name="Lavf" localSheetId="27">#REF!</definedName>
    <definedName name="Lavf" localSheetId="28">#REF!</definedName>
    <definedName name="Lavf" localSheetId="25">#REF!</definedName>
    <definedName name="Lavf" localSheetId="29">#REF!</definedName>
    <definedName name="Lavf" localSheetId="30">#REF!</definedName>
    <definedName name="Lavf" localSheetId="31">#REF!</definedName>
    <definedName name="Lavf" localSheetId="18">#REF!</definedName>
    <definedName name="Lavf" localSheetId="19">#REF!</definedName>
    <definedName name="Lavf" localSheetId="21">#REF!</definedName>
    <definedName name="Lavf" localSheetId="22">#REF!</definedName>
    <definedName name="Lavf" localSheetId="23">#REF!</definedName>
    <definedName name="Lavf" localSheetId="24">#REF!</definedName>
    <definedName name="Lavf" localSheetId="12">#REF!</definedName>
    <definedName name="Lavf">#REF!</definedName>
    <definedName name="Lavv" localSheetId="20">#REF!</definedName>
    <definedName name="Lavv" localSheetId="26">#REF!</definedName>
    <definedName name="Lavv" localSheetId="11">#REF!</definedName>
    <definedName name="Lavv" localSheetId="27">#REF!</definedName>
    <definedName name="Lavv" localSheetId="28">#REF!</definedName>
    <definedName name="Lavv" localSheetId="25">#REF!</definedName>
    <definedName name="Lavv" localSheetId="29">#REF!</definedName>
    <definedName name="Lavv" localSheetId="30">#REF!</definedName>
    <definedName name="Lavv" localSheetId="31">#REF!</definedName>
    <definedName name="Lavv" localSheetId="18">#REF!</definedName>
    <definedName name="Lavv" localSheetId="19">#REF!</definedName>
    <definedName name="Lavv" localSheetId="21">#REF!</definedName>
    <definedName name="Lavv" localSheetId="22">#REF!</definedName>
    <definedName name="Lavv" localSheetId="23">#REF!</definedName>
    <definedName name="Lavv" localSheetId="24">#REF!</definedName>
    <definedName name="Lavv" localSheetId="12">#REF!</definedName>
    <definedName name="Lavv">#REF!</definedName>
    <definedName name="Mec" localSheetId="20">#REF!</definedName>
    <definedName name="Mec" localSheetId="26">#REF!</definedName>
    <definedName name="Mec" localSheetId="11">#REF!</definedName>
    <definedName name="Mec" localSheetId="27">#REF!</definedName>
    <definedName name="Mec" localSheetId="28">#REF!</definedName>
    <definedName name="Mec" localSheetId="25">#REF!</definedName>
    <definedName name="Mec" localSheetId="29">#REF!</definedName>
    <definedName name="Mec" localSheetId="30">#REF!</definedName>
    <definedName name="Mec" localSheetId="31">#REF!</definedName>
    <definedName name="Mec" localSheetId="18">#REF!</definedName>
    <definedName name="Mec" localSheetId="19">#REF!</definedName>
    <definedName name="Mec" localSheetId="21">#REF!</definedName>
    <definedName name="Mec" localSheetId="22">#REF!</definedName>
    <definedName name="Mec" localSheetId="23">#REF!</definedName>
    <definedName name="Mec" localSheetId="24">#REF!</definedName>
    <definedName name="Mec" localSheetId="12">#REF!</definedName>
    <definedName name="Mec">#REF!</definedName>
    <definedName name="PassaExtenso" localSheetId="1">[1]!PassaExtenso</definedName>
    <definedName name="PassaExtenso" localSheetId="20">[1]!PassaExtenso</definedName>
    <definedName name="PassaExtenso" localSheetId="26">[1]!PassaExtenso</definedName>
    <definedName name="PassaExtenso" localSheetId="11">[1]!PassaExtenso</definedName>
    <definedName name="PassaExtenso" localSheetId="14">[1]!PassaExtenso</definedName>
    <definedName name="PassaExtenso" localSheetId="27">[1]!PassaExtenso</definedName>
    <definedName name="PassaExtenso" localSheetId="15">[1]!PassaExtenso</definedName>
    <definedName name="PassaExtenso" localSheetId="28">[1]!PassaExtenso</definedName>
    <definedName name="PassaExtenso" localSheetId="25">[1]!PassaExtenso</definedName>
    <definedName name="PassaExtenso" localSheetId="16">[1]!PassaExtenso</definedName>
    <definedName name="PassaExtenso" localSheetId="29">[1]!PassaExtenso</definedName>
    <definedName name="PassaExtenso" localSheetId="17">[1]!PassaExtenso</definedName>
    <definedName name="PassaExtenso" localSheetId="30">[1]!PassaExtenso</definedName>
    <definedName name="PassaExtenso" localSheetId="31">[1]!PassaExtenso</definedName>
    <definedName name="PassaExtenso" localSheetId="18">[1]!PassaExtenso</definedName>
    <definedName name="PassaExtenso" localSheetId="19">[1]!PassaExtenso</definedName>
    <definedName name="PassaExtenso" localSheetId="21">[1]!PassaExtenso</definedName>
    <definedName name="PassaExtenso" localSheetId="22">[1]!PassaExtenso</definedName>
    <definedName name="PassaExtenso" localSheetId="23">[1]!PassaExtenso</definedName>
    <definedName name="PassaExtenso" localSheetId="24">[1]!PassaExtenso</definedName>
    <definedName name="PassaExtenso" localSheetId="12">[1]!PassaExtenso</definedName>
    <definedName name="PassaExtenso">[1]!PassaExtenso</definedName>
    <definedName name="PINTURA" localSheetId="20">#REF!</definedName>
    <definedName name="PINTURA" localSheetId="26">#REF!</definedName>
    <definedName name="PINTURA" localSheetId="11">#REF!</definedName>
    <definedName name="PINTURA" localSheetId="27">#REF!</definedName>
    <definedName name="PINTURA" localSheetId="28">#REF!</definedName>
    <definedName name="PINTURA" localSheetId="25">#REF!</definedName>
    <definedName name="PINTURA" localSheetId="29">#REF!</definedName>
    <definedName name="PINTURA" localSheetId="30">#REF!</definedName>
    <definedName name="PINTURA" localSheetId="31">#REF!</definedName>
    <definedName name="PINTURA" localSheetId="18">#REF!</definedName>
    <definedName name="PINTURA" localSheetId="19">#REF!</definedName>
    <definedName name="PINTURA" localSheetId="21">#REF!</definedName>
    <definedName name="PINTURA" localSheetId="22">#REF!</definedName>
    <definedName name="PINTURA" localSheetId="23">#REF!</definedName>
    <definedName name="PINTURA" localSheetId="24">#REF!</definedName>
    <definedName name="PINTURA" localSheetId="12">#REF!</definedName>
    <definedName name="PINTURA">#REF!</definedName>
    <definedName name="Plan" localSheetId="20">#REF!</definedName>
    <definedName name="Plan" localSheetId="26">#REF!</definedName>
    <definedName name="Plan" localSheetId="11">#REF!</definedName>
    <definedName name="Plan" localSheetId="27">#REF!</definedName>
    <definedName name="Plan" localSheetId="28">#REF!</definedName>
    <definedName name="Plan" localSheetId="25">#REF!</definedName>
    <definedName name="Plan" localSheetId="29">#REF!</definedName>
    <definedName name="Plan" localSheetId="30">#REF!</definedName>
    <definedName name="Plan" localSheetId="31">#REF!</definedName>
    <definedName name="Plan" localSheetId="18">#REF!</definedName>
    <definedName name="Plan" localSheetId="19">#REF!</definedName>
    <definedName name="Plan" localSheetId="21">#REF!</definedName>
    <definedName name="Plan" localSheetId="22">#REF!</definedName>
    <definedName name="Plan" localSheetId="23">#REF!</definedName>
    <definedName name="Plan" localSheetId="24">#REF!</definedName>
    <definedName name="Plan" localSheetId="12">#REF!</definedName>
    <definedName name="Plan">#REF!</definedName>
    <definedName name="Plan1" localSheetId="20">#REF!</definedName>
    <definedName name="Plan1" localSheetId="26">#REF!</definedName>
    <definedName name="Plan1" localSheetId="11">#REF!</definedName>
    <definedName name="Plan1" localSheetId="27">#REF!</definedName>
    <definedName name="Plan1" localSheetId="28">#REF!</definedName>
    <definedName name="Plan1" localSheetId="25">#REF!</definedName>
    <definedName name="Plan1" localSheetId="29">#REF!</definedName>
    <definedName name="Plan1" localSheetId="30">#REF!</definedName>
    <definedName name="Plan1" localSheetId="31">#REF!</definedName>
    <definedName name="Plan1" localSheetId="18">#REF!</definedName>
    <definedName name="Plan1" localSheetId="19">#REF!</definedName>
    <definedName name="Plan1" localSheetId="21">#REF!</definedName>
    <definedName name="Plan1" localSheetId="22">#REF!</definedName>
    <definedName name="Plan1" localSheetId="23">#REF!</definedName>
    <definedName name="Plan1" localSheetId="24">#REF!</definedName>
    <definedName name="Plan1" localSheetId="12">#REF!</definedName>
    <definedName name="Plan1">#REF!</definedName>
    <definedName name="_xlnm.Print_Titles" localSheetId="1">'Item 1 - Varrição'!$2:$4</definedName>
    <definedName name="_xlnm.Print_Titles" localSheetId="20">'Item 1 - Varrição Fotos'!$2:$6</definedName>
    <definedName name="_xlnm.Print_Titles" localSheetId="26">'Item 10 - Gas Fotos'!$2:$6</definedName>
    <definedName name="_xlnm.Print_Titles" localSheetId="27">'Item 11 - Pluvial Fotos'!$2:$6</definedName>
    <definedName name="_xlnm.Print_Titles" localSheetId="28">'Item 13 - EH Fotos'!$2:$6</definedName>
    <definedName name="_xlnm.Print_Titles" localSheetId="25">'Item 14 - Dren Chor Fotos '!$2:$6</definedName>
    <definedName name="_xlnm.Print_Titles" localSheetId="29">'Item 14 - Rolo Fotos'!$2:$6</definedName>
    <definedName name="_xlnm.Print_Titles" localSheetId="30">'Item 15 - Basculante Fotos'!$2:$6</definedName>
    <definedName name="_xlnm.Print_Titles" localSheetId="31">'Item 15 - Camp. Outub. Rosa'!$2:$6</definedName>
    <definedName name="_xlnm.Print_Titles" localSheetId="2">'Item 2 - Capinação'!$2:$7</definedName>
    <definedName name="_xlnm.Print_Titles" localSheetId="18">'Item 2 - Capinação Fotos'!$2:$6</definedName>
    <definedName name="_xlnm.Print_Titles" localSheetId="3">'Item 3 - Pintura'!$2:$7</definedName>
    <definedName name="_xlnm.Print_Titles" localSheetId="19">'Item 3 - Pintura Fotos'!$2:$6</definedName>
    <definedName name="_xlnm.Print_Titles" localSheetId="21">'Item 4 - Serviços comp. Fotos.'!$2:$6</definedName>
    <definedName name="_xlnm.Print_Titles" localSheetId="4">'Item 4 - Serviços Complem.'!$2:$7</definedName>
    <definedName name="_xlnm.Print_Titles" localSheetId="22">'Item 5 - Conteineres Fotos'!$2:$6</definedName>
    <definedName name="_xlnm.Print_Titles" localSheetId="23">'Item 6 - Coleta Dom. Fotos'!$2:$6</definedName>
    <definedName name="_xlnm.Print_Titles" localSheetId="6">'Item 6 - Coleta Domiciliar'!$2:$4</definedName>
    <definedName name="_xlnm.Print_Titles" localSheetId="7">'Item 7 - Coleta de Volumosos'!$2:$4</definedName>
    <definedName name="_xlnm.Print_Titles" localSheetId="24">'Item 8 - Aterro San. Fotos'!$2:$6</definedName>
    <definedName name="_xlnm.Print_Titles" localSheetId="10">'Item 8 - Aterro Sanitário'!$2:$4</definedName>
    <definedName name="Unif" localSheetId="20">#REF!</definedName>
    <definedName name="Unif" localSheetId="26">#REF!</definedName>
    <definedName name="Unif" localSheetId="11">#REF!</definedName>
    <definedName name="Unif" localSheetId="27">#REF!</definedName>
    <definedName name="Unif" localSheetId="28">#REF!</definedName>
    <definedName name="Unif" localSheetId="25">#REF!</definedName>
    <definedName name="Unif" localSheetId="29">#REF!</definedName>
    <definedName name="Unif" localSheetId="30">#REF!</definedName>
    <definedName name="Unif" localSheetId="31">#REF!</definedName>
    <definedName name="Unif" localSheetId="18">#REF!</definedName>
    <definedName name="Unif" localSheetId="19">#REF!</definedName>
    <definedName name="Unif" localSheetId="21">#REF!</definedName>
    <definedName name="Unif" localSheetId="22">#REF!</definedName>
    <definedName name="Unif" localSheetId="23">#REF!</definedName>
    <definedName name="Unif" localSheetId="24">#REF!</definedName>
    <definedName name="Unif" localSheetId="12">#REF!</definedName>
    <definedName name="Unif">#REF!</definedName>
    <definedName name="Var" localSheetId="20">#REF!</definedName>
    <definedName name="Var" localSheetId="26">#REF!</definedName>
    <definedName name="Var" localSheetId="11">#REF!</definedName>
    <definedName name="Var" localSheetId="27">#REF!</definedName>
    <definedName name="Var" localSheetId="28">#REF!</definedName>
    <definedName name="Var" localSheetId="25">#REF!</definedName>
    <definedName name="Var" localSheetId="29">#REF!</definedName>
    <definedName name="Var" localSheetId="30">#REF!</definedName>
    <definedName name="Var" localSheetId="31">#REF!</definedName>
    <definedName name="Var" localSheetId="18">#REF!</definedName>
    <definedName name="Var" localSheetId="19">#REF!</definedName>
    <definedName name="Var" localSheetId="21">#REF!</definedName>
    <definedName name="Var" localSheetId="22">#REF!</definedName>
    <definedName name="Var" localSheetId="23">#REF!</definedName>
    <definedName name="Var" localSheetId="24">#REF!</definedName>
    <definedName name="Var" localSheetId="12">#REF!</definedName>
    <definedName name="Var">#REF!</definedName>
  </definedNames>
  <calcPr calcId="181029"/>
</workbook>
</file>

<file path=xl/calcChain.xml><?xml version="1.0" encoding="utf-8"?>
<calcChain xmlns="http://schemas.openxmlformats.org/spreadsheetml/2006/main">
  <c r="L9" i="27" l="1"/>
  <c r="L10" i="27"/>
  <c r="L11" i="27"/>
  <c r="L12" i="27"/>
  <c r="L13" i="27"/>
  <c r="L14" i="27"/>
  <c r="L15" i="27"/>
  <c r="L16" i="27"/>
  <c r="L17" i="27"/>
  <c r="L18" i="27"/>
  <c r="L19" i="27"/>
  <c r="L20" i="27"/>
  <c r="L21" i="27"/>
  <c r="L22" i="27"/>
  <c r="L365" i="27"/>
  <c r="L366" i="27"/>
  <c r="L367" i="27"/>
  <c r="L368" i="27"/>
  <c r="L369" i="27"/>
  <c r="L370" i="27"/>
  <c r="L371" i="27"/>
  <c r="L372" i="27"/>
  <c r="L373" i="27"/>
  <c r="L374" i="27"/>
  <c r="L375" i="27"/>
  <c r="L376" i="27"/>
  <c r="L377" i="27"/>
  <c r="L378" i="27"/>
  <c r="L379" i="27"/>
  <c r="L380" i="27"/>
  <c r="L381" i="27"/>
  <c r="L382" i="27"/>
  <c r="L383" i="27"/>
  <c r="L384" i="27"/>
  <c r="L385" i="27"/>
  <c r="L386" i="27"/>
  <c r="L387" i="27"/>
  <c r="L388" i="27"/>
  <c r="L389" i="27"/>
  <c r="L390" i="27"/>
  <c r="L391" i="27"/>
  <c r="L392" i="27"/>
  <c r="L393" i="27"/>
  <c r="L394" i="27"/>
  <c r="L395" i="27"/>
  <c r="L396" i="27"/>
  <c r="L397" i="27"/>
  <c r="L398" i="27"/>
  <c r="L399" i="27"/>
  <c r="L400" i="27"/>
  <c r="L401" i="27"/>
  <c r="L402" i="27"/>
  <c r="L403" i="27"/>
  <c r="L404" i="27"/>
  <c r="L405" i="27"/>
  <c r="L406" i="27"/>
  <c r="L407" i="27"/>
  <c r="L408" i="27"/>
  <c r="L409" i="27"/>
  <c r="L410" i="27"/>
  <c r="L411" i="27"/>
  <c r="L412" i="27"/>
  <c r="L413" i="27"/>
  <c r="L414" i="27"/>
  <c r="L415" i="27"/>
  <c r="L416" i="27"/>
  <c r="L417" i="27"/>
  <c r="L418" i="27"/>
  <c r="L419" i="27"/>
  <c r="L420" i="27"/>
  <c r="L421" i="27"/>
  <c r="L422" i="27"/>
  <c r="L423" i="27"/>
  <c r="L424" i="27"/>
  <c r="L425" i="27"/>
  <c r="L426" i="27"/>
  <c r="L427" i="27"/>
  <c r="L428" i="27"/>
  <c r="L429" i="27"/>
  <c r="L430" i="27"/>
  <c r="L431" i="27"/>
  <c r="L432" i="27"/>
  <c r="L433" i="27"/>
  <c r="L434" i="27"/>
  <c r="L435" i="27"/>
  <c r="L436" i="27"/>
  <c r="L437" i="27"/>
  <c r="L438" i="27"/>
  <c r="L439" i="27"/>
  <c r="L440" i="27"/>
  <c r="L441" i="27"/>
  <c r="L442" i="27"/>
  <c r="L443" i="27"/>
  <c r="L444" i="27"/>
  <c r="L445" i="27"/>
  <c r="L446" i="27"/>
  <c r="L447" i="27"/>
  <c r="L448" i="27"/>
  <c r="L449" i="27"/>
  <c r="L450" i="27"/>
  <c r="L451" i="27"/>
  <c r="L452" i="27"/>
  <c r="L453" i="27"/>
  <c r="L454" i="27"/>
  <c r="L455" i="27"/>
  <c r="L456" i="27"/>
  <c r="L457" i="27"/>
  <c r="L458" i="27"/>
  <c r="L459" i="27"/>
  <c r="L460" i="27"/>
  <c r="L461" i="27"/>
  <c r="L462" i="27"/>
  <c r="L463" i="27"/>
  <c r="L464" i="27"/>
  <c r="L465" i="27"/>
  <c r="L466" i="27"/>
  <c r="L467" i="27"/>
  <c r="L468" i="27"/>
  <c r="L469" i="27"/>
  <c r="L470" i="27"/>
  <c r="L471" i="27"/>
  <c r="L472" i="27"/>
  <c r="L473" i="27"/>
  <c r="L474" i="27"/>
  <c r="L475" i="27"/>
  <c r="L476" i="27"/>
  <c r="L477" i="27"/>
  <c r="L478" i="27"/>
  <c r="L479" i="27"/>
  <c r="L480" i="27"/>
  <c r="L481" i="27"/>
  <c r="L482" i="27"/>
  <c r="L483" i="27"/>
  <c r="L484" i="27"/>
  <c r="L485" i="27"/>
  <c r="L486" i="27"/>
  <c r="L487" i="27"/>
  <c r="L488" i="27"/>
  <c r="L489" i="27"/>
  <c r="L490" i="27"/>
  <c r="L491" i="27"/>
  <c r="L492" i="27"/>
  <c r="L493" i="27"/>
  <c r="L494" i="27"/>
  <c r="L495" i="27"/>
  <c r="L496" i="27"/>
  <c r="L497" i="27"/>
  <c r="L498" i="27"/>
  <c r="L499" i="27"/>
  <c r="L500" i="27"/>
  <c r="L501" i="27"/>
  <c r="L502" i="27"/>
  <c r="L503" i="27"/>
  <c r="L504" i="27"/>
  <c r="L505" i="27"/>
  <c r="L506" i="27"/>
  <c r="L507" i="27"/>
  <c r="L508" i="27"/>
  <c r="L509" i="27"/>
  <c r="L510" i="27"/>
  <c r="L511" i="27"/>
  <c r="L512" i="27"/>
  <c r="L513" i="27"/>
  <c r="L514" i="27"/>
  <c r="L515" i="27"/>
  <c r="L516" i="27"/>
  <c r="L517" i="27"/>
  <c r="L518" i="27"/>
  <c r="L519" i="27"/>
  <c r="L520" i="27"/>
  <c r="L521" i="27"/>
  <c r="L522" i="27"/>
  <c r="L523" i="27"/>
  <c r="L524" i="27"/>
  <c r="L525" i="27"/>
  <c r="L526" i="27"/>
  <c r="L527" i="27"/>
  <c r="L528" i="27"/>
  <c r="L529" i="27"/>
  <c r="L530" i="27"/>
  <c r="L531" i="27"/>
  <c r="L532" i="27"/>
  <c r="L533" i="27"/>
  <c r="L534" i="27"/>
  <c r="L535" i="27"/>
  <c r="L536" i="27"/>
  <c r="L537" i="27"/>
  <c r="L538" i="27"/>
  <c r="L539" i="27"/>
  <c r="L540" i="27"/>
  <c r="L541" i="27"/>
  <c r="L542" i="27"/>
  <c r="L543" i="27"/>
  <c r="L544" i="27"/>
  <c r="L545" i="27"/>
  <c r="L546" i="27"/>
  <c r="L547" i="27"/>
  <c r="L548" i="27"/>
  <c r="L549" i="27"/>
  <c r="L550" i="27"/>
  <c r="L551" i="27"/>
  <c r="L552" i="27"/>
  <c r="L553" i="27"/>
  <c r="L554" i="27"/>
  <c r="L555" i="27"/>
  <c r="L556" i="27"/>
  <c r="L557" i="27"/>
  <c r="L558" i="27"/>
  <c r="L559" i="27"/>
  <c r="L560" i="27"/>
  <c r="L561" i="27"/>
  <c r="L562" i="27"/>
  <c r="L563" i="27"/>
  <c r="L564" i="27"/>
  <c r="L565" i="27"/>
  <c r="J7" i="25"/>
  <c r="J8" i="25"/>
  <c r="J9" i="25"/>
  <c r="J10" i="25"/>
  <c r="J11" i="25"/>
  <c r="J12" i="25"/>
  <c r="J13" i="25"/>
  <c r="J14" i="25"/>
  <c r="J15" i="25"/>
  <c r="J16" i="25"/>
  <c r="J17" i="25"/>
  <c r="J18" i="25"/>
  <c r="J19" i="25"/>
  <c r="J20" i="25"/>
  <c r="J21" i="25"/>
  <c r="J22" i="25"/>
  <c r="J23" i="25"/>
  <c r="J24" i="25"/>
  <c r="J25" i="25"/>
  <c r="J26" i="25"/>
  <c r="J27" i="25"/>
  <c r="J28" i="25"/>
  <c r="J29" i="25"/>
  <c r="J30" i="25"/>
  <c r="J31" i="25"/>
  <c r="J32" i="25"/>
  <c r="J33" i="25"/>
  <c r="J34" i="25"/>
  <c r="J35" i="25"/>
  <c r="J36" i="25"/>
  <c r="J37" i="25"/>
  <c r="J38" i="25"/>
  <c r="J39" i="25"/>
  <c r="J40" i="25"/>
  <c r="L143" i="27" l="1"/>
  <c r="L142" i="27"/>
  <c r="L141" i="27"/>
  <c r="L140" i="27"/>
  <c r="L139" i="27"/>
  <c r="L138" i="27"/>
  <c r="L137" i="27"/>
  <c r="L136" i="27"/>
  <c r="L135" i="27"/>
  <c r="L134" i="27"/>
  <c r="L133" i="27"/>
  <c r="L132" i="27"/>
  <c r="L131" i="27"/>
  <c r="L130" i="27"/>
  <c r="L129" i="27"/>
  <c r="L128" i="27"/>
  <c r="L127" i="27"/>
  <c r="L126" i="27"/>
  <c r="L125" i="27"/>
  <c r="L124" i="27"/>
  <c r="L123" i="27"/>
  <c r="L122" i="27"/>
  <c r="L121" i="27"/>
  <c r="L120" i="27"/>
  <c r="L119" i="27"/>
  <c r="L118" i="27"/>
  <c r="L117" i="27"/>
  <c r="L116" i="27"/>
  <c r="L115" i="27"/>
  <c r="L114" i="27"/>
  <c r="L113" i="27"/>
  <c r="L112" i="27"/>
  <c r="L111" i="27"/>
  <c r="L110" i="27"/>
  <c r="L109" i="27"/>
  <c r="L108" i="27"/>
  <c r="L107" i="27"/>
  <c r="L106" i="27"/>
  <c r="L105" i="27"/>
  <c r="L104" i="27"/>
  <c r="L103" i="27"/>
  <c r="L102" i="27"/>
  <c r="L101" i="27"/>
  <c r="L100" i="27"/>
  <c r="L99" i="27"/>
  <c r="L98" i="27"/>
  <c r="L97" i="27"/>
  <c r="L96" i="27"/>
  <c r="L95" i="27"/>
  <c r="L94" i="27"/>
  <c r="L93" i="27"/>
  <c r="L92" i="27"/>
  <c r="L91" i="27"/>
  <c r="L90" i="27"/>
  <c r="L89" i="27"/>
  <c r="L88" i="27"/>
  <c r="L87" i="27"/>
  <c r="L86" i="27"/>
  <c r="L85" i="27"/>
  <c r="L84" i="27"/>
  <c r="L83" i="27"/>
  <c r="L82" i="27"/>
  <c r="L81" i="27"/>
  <c r="L80" i="27"/>
  <c r="L79" i="27"/>
  <c r="L78" i="27"/>
  <c r="L77" i="27"/>
  <c r="L76" i="27"/>
  <c r="L75" i="27"/>
  <c r="L74" i="27"/>
  <c r="L73" i="27"/>
  <c r="L72" i="27"/>
  <c r="L71" i="27"/>
  <c r="L70" i="27"/>
  <c r="L69" i="27"/>
  <c r="L68" i="27"/>
  <c r="L67" i="27"/>
  <c r="L66" i="27"/>
  <c r="L65" i="27"/>
  <c r="L64" i="27"/>
  <c r="L63" i="27"/>
  <c r="L62" i="27"/>
  <c r="L61" i="27"/>
  <c r="L60" i="27"/>
  <c r="L59" i="27"/>
  <c r="L58" i="27"/>
  <c r="L57" i="27"/>
  <c r="L56" i="27"/>
  <c r="L55" i="27"/>
  <c r="L54" i="27"/>
  <c r="L53" i="27"/>
  <c r="L52" i="27"/>
  <c r="L51" i="27"/>
  <c r="L50" i="27"/>
  <c r="L49" i="27"/>
  <c r="L48" i="27"/>
  <c r="L47" i="27"/>
  <c r="L46" i="27"/>
  <c r="L45" i="27"/>
  <c r="L44" i="27"/>
  <c r="L43" i="27"/>
  <c r="L42" i="27"/>
  <c r="L41" i="27"/>
  <c r="L40" i="27"/>
  <c r="L39" i="27"/>
  <c r="L38" i="27"/>
  <c r="L37" i="27"/>
  <c r="L36" i="27"/>
  <c r="L35" i="27"/>
  <c r="L34" i="27"/>
  <c r="L33" i="27"/>
  <c r="L32" i="27"/>
  <c r="L31" i="27"/>
  <c r="L30" i="27"/>
  <c r="L29" i="27"/>
  <c r="L28" i="27"/>
  <c r="L27" i="27"/>
  <c r="L26" i="27"/>
  <c r="L25" i="27"/>
  <c r="L24" i="27"/>
  <c r="L23" i="27"/>
  <c r="L8" i="27"/>
  <c r="L7" i="27"/>
  <c r="L6" i="27"/>
  <c r="L5" i="27"/>
  <c r="H42" i="56" l="1"/>
  <c r="I42" i="56" s="1"/>
  <c r="H168" i="56"/>
  <c r="I168" i="56" s="1"/>
  <c r="H164" i="56"/>
  <c r="I164" i="56" s="1"/>
  <c r="H163" i="56"/>
  <c r="I163" i="56" s="1"/>
  <c r="H185" i="56"/>
  <c r="I185" i="56" s="1"/>
  <c r="H184" i="56"/>
  <c r="I184" i="56" s="1"/>
  <c r="H183" i="56"/>
  <c r="I183" i="56" s="1"/>
  <c r="H182" i="56"/>
  <c r="I182" i="56" s="1"/>
  <c r="H181" i="56"/>
  <c r="I181" i="56" s="1"/>
  <c r="H180" i="56"/>
  <c r="I180" i="56" s="1"/>
  <c r="H161" i="56"/>
  <c r="I161" i="56" s="1"/>
  <c r="H160" i="56"/>
  <c r="I160" i="56" s="1"/>
  <c r="H142" i="56"/>
  <c r="I142" i="56" s="1"/>
  <c r="H141" i="56"/>
  <c r="I141" i="56" s="1"/>
  <c r="H140" i="56"/>
  <c r="I140" i="56" s="1"/>
  <c r="H139" i="56"/>
  <c r="I139" i="56" s="1"/>
  <c r="H138" i="56"/>
  <c r="I138" i="56" s="1"/>
  <c r="H5" i="23"/>
  <c r="H186" i="56"/>
  <c r="I186" i="56" s="1"/>
  <c r="H179" i="56"/>
  <c r="I179" i="56" s="1"/>
  <c r="H178" i="56"/>
  <c r="I178" i="56" s="1"/>
  <c r="H177" i="56"/>
  <c r="I177" i="56" s="1"/>
  <c r="H176" i="56"/>
  <c r="I176" i="56" s="1"/>
  <c r="H175" i="56"/>
  <c r="I175" i="56" s="1"/>
  <c r="H174" i="56"/>
  <c r="I174" i="56" s="1"/>
  <c r="H173" i="56"/>
  <c r="I173" i="56" s="1"/>
  <c r="H172" i="56"/>
  <c r="I172" i="56" s="1"/>
  <c r="H171" i="56"/>
  <c r="I171" i="56" s="1"/>
  <c r="H170" i="56"/>
  <c r="I170" i="56" s="1"/>
  <c r="H169" i="56"/>
  <c r="I169" i="56" s="1"/>
  <c r="H167" i="56"/>
  <c r="I167" i="56" s="1"/>
  <c r="H166" i="56"/>
  <c r="I166" i="56" s="1"/>
  <c r="H165" i="56"/>
  <c r="I165" i="56" s="1"/>
  <c r="H162" i="56"/>
  <c r="I162" i="56" s="1"/>
  <c r="H159" i="56"/>
  <c r="I159" i="56" s="1"/>
  <c r="H158" i="56"/>
  <c r="I158" i="56" s="1"/>
  <c r="H157" i="56"/>
  <c r="I157" i="56" s="1"/>
  <c r="H156" i="56"/>
  <c r="I156" i="56" s="1"/>
  <c r="H155" i="56"/>
  <c r="I155" i="56" s="1"/>
  <c r="H154" i="56"/>
  <c r="I154" i="56" s="1"/>
  <c r="H153" i="56"/>
  <c r="I153" i="56" s="1"/>
  <c r="H152" i="56"/>
  <c r="I152" i="56" s="1"/>
  <c r="H151" i="56"/>
  <c r="I151" i="56" s="1"/>
  <c r="H150" i="56"/>
  <c r="I150" i="56" s="1"/>
  <c r="H149" i="56"/>
  <c r="I149" i="56" s="1"/>
  <c r="H148" i="56"/>
  <c r="I148" i="56" s="1"/>
  <c r="H147" i="56"/>
  <c r="I147" i="56" s="1"/>
  <c r="H146" i="56"/>
  <c r="I146" i="56" s="1"/>
  <c r="H145" i="56"/>
  <c r="I145" i="56" s="1"/>
  <c r="H144" i="56"/>
  <c r="I144" i="56" s="1"/>
  <c r="H143" i="56"/>
  <c r="I143" i="56" s="1"/>
  <c r="H137" i="56"/>
  <c r="I137" i="56" s="1"/>
  <c r="H136" i="56"/>
  <c r="I136" i="56" s="1"/>
  <c r="H135" i="56"/>
  <c r="I135" i="56" s="1"/>
  <c r="H134" i="56"/>
  <c r="I134" i="56" s="1"/>
  <c r="H133" i="56"/>
  <c r="I133" i="56" s="1"/>
  <c r="H132" i="56"/>
  <c r="I132" i="56" s="1"/>
  <c r="H131" i="56"/>
  <c r="I131" i="56" s="1"/>
  <c r="H130" i="56"/>
  <c r="I130" i="56" s="1"/>
  <c r="H129" i="56"/>
  <c r="I129" i="56" s="1"/>
  <c r="H128" i="56"/>
  <c r="I128" i="56" s="1"/>
  <c r="H127" i="56"/>
  <c r="I127" i="56" s="1"/>
  <c r="H126" i="56"/>
  <c r="I126" i="56" s="1"/>
  <c r="H125" i="56"/>
  <c r="I125" i="56" s="1"/>
  <c r="H124" i="56"/>
  <c r="I124" i="56" s="1"/>
  <c r="H123" i="56"/>
  <c r="I123" i="56" s="1"/>
  <c r="H122" i="56"/>
  <c r="I122" i="56" s="1"/>
  <c r="H121" i="56"/>
  <c r="I121" i="56" s="1"/>
  <c r="H120" i="56"/>
  <c r="I120" i="56" s="1"/>
  <c r="H119" i="56"/>
  <c r="I119" i="56" s="1"/>
  <c r="H118" i="56"/>
  <c r="I118" i="56" s="1"/>
  <c r="H117" i="56"/>
  <c r="I117" i="56" s="1"/>
  <c r="H116" i="56"/>
  <c r="I116" i="56" s="1"/>
  <c r="H115" i="56"/>
  <c r="I115" i="56" s="1"/>
  <c r="H114" i="56"/>
  <c r="I114" i="56" s="1"/>
  <c r="H113" i="56"/>
  <c r="I113" i="56" s="1"/>
  <c r="H112" i="56"/>
  <c r="I112" i="56" s="1"/>
  <c r="H111" i="56"/>
  <c r="I111" i="56" s="1"/>
  <c r="H110" i="56"/>
  <c r="I110" i="56" s="1"/>
  <c r="H109" i="56"/>
  <c r="I109" i="56" s="1"/>
  <c r="H108" i="56"/>
  <c r="I108" i="56" s="1"/>
  <c r="H107" i="56"/>
  <c r="I107" i="56" s="1"/>
  <c r="H106" i="56"/>
  <c r="I106" i="56" s="1"/>
  <c r="H105" i="56"/>
  <c r="I105" i="56" s="1"/>
  <c r="H104" i="56"/>
  <c r="I104" i="56" s="1"/>
  <c r="H103" i="56"/>
  <c r="I103" i="56" s="1"/>
  <c r="H102" i="56"/>
  <c r="I102" i="56" s="1"/>
  <c r="H101" i="56"/>
  <c r="I101" i="56" s="1"/>
  <c r="H100" i="56"/>
  <c r="I100" i="56" s="1"/>
  <c r="H99" i="56"/>
  <c r="I99" i="56" s="1"/>
  <c r="H98" i="56"/>
  <c r="I98" i="56" s="1"/>
  <c r="H97" i="56"/>
  <c r="I97" i="56" s="1"/>
  <c r="H96" i="56"/>
  <c r="I96" i="56" s="1"/>
  <c r="H95" i="56"/>
  <c r="I95" i="56" s="1"/>
  <c r="H94" i="56"/>
  <c r="I94" i="56" s="1"/>
  <c r="H93" i="56"/>
  <c r="I93" i="56" s="1"/>
  <c r="H92" i="56"/>
  <c r="I92" i="56" s="1"/>
  <c r="H91" i="56"/>
  <c r="I91" i="56" s="1"/>
  <c r="H90" i="56"/>
  <c r="I90" i="56" s="1"/>
  <c r="H89" i="56"/>
  <c r="I89" i="56" s="1"/>
  <c r="H88" i="56"/>
  <c r="I88" i="56" s="1"/>
  <c r="H87" i="56"/>
  <c r="I87" i="56" s="1"/>
  <c r="H86" i="56"/>
  <c r="I86" i="56" s="1"/>
  <c r="H85" i="56"/>
  <c r="I85" i="56" s="1"/>
  <c r="H84" i="56"/>
  <c r="I84" i="56" s="1"/>
  <c r="H83" i="56"/>
  <c r="I83" i="56" s="1"/>
  <c r="H82" i="56"/>
  <c r="I82" i="56" s="1"/>
  <c r="H81" i="56"/>
  <c r="I81" i="56" s="1"/>
  <c r="H80" i="56"/>
  <c r="I80" i="56" s="1"/>
  <c r="H79" i="56"/>
  <c r="I79" i="56" s="1"/>
  <c r="H78" i="56"/>
  <c r="I78" i="56" s="1"/>
  <c r="H77" i="56"/>
  <c r="I77" i="56" s="1"/>
  <c r="H76" i="56"/>
  <c r="I76" i="56" s="1"/>
  <c r="H75" i="56"/>
  <c r="I75" i="56" s="1"/>
  <c r="H74" i="56"/>
  <c r="I74" i="56" s="1"/>
  <c r="H73" i="56"/>
  <c r="I73" i="56" s="1"/>
  <c r="H72" i="56"/>
  <c r="I72" i="56" s="1"/>
  <c r="H71" i="56"/>
  <c r="I71" i="56" s="1"/>
  <c r="H70" i="56"/>
  <c r="I70" i="56" s="1"/>
  <c r="H69" i="56"/>
  <c r="I69" i="56" s="1"/>
  <c r="H68" i="56"/>
  <c r="I68" i="56" s="1"/>
  <c r="H67" i="56"/>
  <c r="I67" i="56" s="1"/>
  <c r="H66" i="56"/>
  <c r="I66" i="56" s="1"/>
  <c r="H65" i="56"/>
  <c r="I65" i="56" s="1"/>
  <c r="H64" i="56"/>
  <c r="I64" i="56" s="1"/>
  <c r="H63" i="56"/>
  <c r="I63" i="56" s="1"/>
  <c r="H62" i="56"/>
  <c r="I62" i="56" s="1"/>
  <c r="H61" i="56"/>
  <c r="I61" i="56" s="1"/>
  <c r="H60" i="56"/>
  <c r="I60" i="56" s="1"/>
  <c r="H59" i="56"/>
  <c r="I59" i="56" s="1"/>
  <c r="H58" i="56"/>
  <c r="I58" i="56" s="1"/>
  <c r="H57" i="56"/>
  <c r="I57" i="56" s="1"/>
  <c r="H56" i="56"/>
  <c r="I56" i="56" s="1"/>
  <c r="H55" i="56"/>
  <c r="I55" i="56" s="1"/>
  <c r="H54" i="56"/>
  <c r="I54" i="56" s="1"/>
  <c r="H53" i="56"/>
  <c r="I53" i="56" s="1"/>
  <c r="H52" i="56"/>
  <c r="I52" i="56" s="1"/>
  <c r="H51" i="56"/>
  <c r="I51" i="56" s="1"/>
  <c r="H50" i="56"/>
  <c r="I50" i="56" s="1"/>
  <c r="H49" i="56"/>
  <c r="I49" i="56" s="1"/>
  <c r="H48" i="56"/>
  <c r="I48" i="56" s="1"/>
  <c r="H47" i="56"/>
  <c r="I47" i="56" s="1"/>
  <c r="H46" i="56"/>
  <c r="I46" i="56" s="1"/>
  <c r="H45" i="56"/>
  <c r="I45" i="56" s="1"/>
  <c r="H44" i="56"/>
  <c r="I44" i="56" s="1"/>
  <c r="H43" i="56"/>
  <c r="I43" i="56" s="1"/>
  <c r="H41" i="56"/>
  <c r="I41" i="56" s="1"/>
  <c r="H40" i="56"/>
  <c r="I40" i="56" s="1"/>
  <c r="H39" i="56"/>
  <c r="I39" i="56" s="1"/>
  <c r="H38" i="56"/>
  <c r="I38" i="56" s="1"/>
  <c r="H37" i="56"/>
  <c r="I37" i="56" s="1"/>
  <c r="H36" i="56"/>
  <c r="I36" i="56" s="1"/>
  <c r="H35" i="56"/>
  <c r="I35" i="56" s="1"/>
  <c r="H34" i="56"/>
  <c r="I34" i="56" s="1"/>
  <c r="H33" i="56"/>
  <c r="I33" i="56" s="1"/>
  <c r="H32" i="56"/>
  <c r="I32" i="56" s="1"/>
  <c r="H31" i="56"/>
  <c r="I31" i="56" s="1"/>
  <c r="H30" i="56"/>
  <c r="I30" i="56" s="1"/>
  <c r="H29" i="56"/>
  <c r="I29" i="56" s="1"/>
  <c r="H28" i="56"/>
  <c r="I28" i="56" s="1"/>
  <c r="H27" i="56"/>
  <c r="I27" i="56" s="1"/>
  <c r="H26" i="56"/>
  <c r="I26" i="56" s="1"/>
  <c r="H25" i="56"/>
  <c r="I25" i="56" s="1"/>
  <c r="H24" i="56"/>
  <c r="I24" i="56" s="1"/>
  <c r="H23" i="56"/>
  <c r="I23" i="56" s="1"/>
  <c r="H22" i="56"/>
  <c r="I22" i="56" s="1"/>
  <c r="H21" i="56"/>
  <c r="I21" i="56" s="1"/>
  <c r="H20" i="56"/>
  <c r="I20" i="56" s="1"/>
  <c r="H19" i="56"/>
  <c r="I19" i="56" s="1"/>
  <c r="H18" i="56"/>
  <c r="I18" i="56" s="1"/>
  <c r="H17" i="56"/>
  <c r="I17" i="56" s="1"/>
  <c r="H16" i="56"/>
  <c r="I16" i="56" s="1"/>
  <c r="H15" i="56"/>
  <c r="I15" i="56" s="1"/>
  <c r="H14" i="56"/>
  <c r="I14" i="56" s="1"/>
  <c r="H13" i="56"/>
  <c r="I13" i="56" s="1"/>
  <c r="H12" i="56"/>
  <c r="I12" i="56" s="1"/>
  <c r="O11" i="56"/>
  <c r="H11" i="56"/>
  <c r="I11" i="56" s="1"/>
  <c r="H10" i="56"/>
  <c r="I10" i="56" s="1"/>
  <c r="H9" i="56"/>
  <c r="I9" i="56" s="1"/>
  <c r="H8" i="56"/>
  <c r="I8" i="56" s="1"/>
  <c r="H7" i="56"/>
  <c r="I7" i="56" s="1"/>
  <c r="H6" i="56"/>
  <c r="I6" i="56" s="1"/>
  <c r="H5" i="56"/>
  <c r="I5" i="56" s="1"/>
  <c r="J41" i="25"/>
  <c r="J42" i="25"/>
  <c r="J43" i="25"/>
  <c r="J44" i="25"/>
  <c r="J45" i="25"/>
  <c r="J46" i="25"/>
  <c r="J47" i="25"/>
  <c r="J48" i="25"/>
  <c r="J49" i="25"/>
  <c r="J53" i="25"/>
  <c r="J50" i="25"/>
  <c r="J51" i="25"/>
  <c r="J52" i="25"/>
  <c r="J6" i="25"/>
  <c r="J54" i="25"/>
  <c r="J55" i="25"/>
  <c r="J56" i="25"/>
  <c r="I187" i="56" l="1"/>
  <c r="J57" i="25"/>
  <c r="L269" i="27" l="1"/>
  <c r="L270" i="27"/>
  <c r="L271" i="27"/>
  <c r="L272" i="27"/>
  <c r="L273" i="27"/>
  <c r="L274" i="27"/>
  <c r="L275" i="27"/>
  <c r="L276" i="27"/>
  <c r="L277" i="27"/>
  <c r="L278" i="27"/>
  <c r="L279" i="27"/>
  <c r="L144" i="27"/>
  <c r="L145" i="27"/>
  <c r="L146" i="27"/>
  <c r="L147" i="27"/>
  <c r="L148" i="27"/>
  <c r="L149" i="27"/>
  <c r="L150" i="27"/>
  <c r="L151" i="27"/>
  <c r="L152" i="27"/>
  <c r="L153" i="27"/>
  <c r="L154" i="27"/>
  <c r="L155" i="27"/>
  <c r="L156" i="27"/>
  <c r="L157" i="27"/>
  <c r="L158" i="27"/>
  <c r="L159" i="27"/>
  <c r="L160" i="27"/>
  <c r="L161" i="27"/>
  <c r="L162" i="27"/>
  <c r="L163" i="27"/>
  <c r="L164" i="27"/>
  <c r="L165" i="27"/>
  <c r="L166" i="27"/>
  <c r="L167" i="27"/>
  <c r="L168" i="27"/>
  <c r="L169" i="27"/>
  <c r="L170" i="27"/>
  <c r="L171" i="27"/>
  <c r="L172" i="27"/>
  <c r="L173" i="27"/>
  <c r="L174" i="27"/>
  <c r="L175" i="27"/>
  <c r="L176" i="27"/>
  <c r="L177" i="27"/>
  <c r="L178" i="27"/>
  <c r="L179" i="27"/>
  <c r="L180" i="27"/>
  <c r="L181" i="27"/>
  <c r="L182" i="27"/>
  <c r="L183" i="27"/>
  <c r="L184" i="27"/>
  <c r="L185" i="27"/>
  <c r="L186" i="27"/>
  <c r="L187" i="27"/>
  <c r="L188" i="27"/>
  <c r="L189" i="27"/>
  <c r="L190" i="27"/>
  <c r="L191" i="27"/>
  <c r="L192" i="27"/>
  <c r="L193" i="27"/>
  <c r="L194" i="27"/>
  <c r="L195" i="27"/>
  <c r="L196" i="27"/>
  <c r="L197" i="27"/>
  <c r="L198" i="27"/>
  <c r="L199" i="27"/>
  <c r="L200" i="27"/>
  <c r="L201" i="27"/>
  <c r="L202" i="27"/>
  <c r="L203" i="27"/>
  <c r="L204" i="27"/>
  <c r="L205" i="27"/>
  <c r="L206" i="27"/>
  <c r="L207" i="27"/>
  <c r="L208" i="27"/>
  <c r="L209" i="27"/>
  <c r="L210" i="27"/>
  <c r="L211" i="27"/>
  <c r="L212" i="27"/>
  <c r="L213" i="27"/>
  <c r="L214" i="27"/>
  <c r="L215" i="27"/>
  <c r="L216" i="27"/>
  <c r="L217" i="27"/>
  <c r="L218" i="27"/>
  <c r="L219" i="27"/>
  <c r="L220" i="27"/>
  <c r="L221" i="27"/>
  <c r="L222" i="27"/>
  <c r="L223" i="27"/>
  <c r="L224" i="27"/>
  <c r="L225" i="27"/>
  <c r="L226" i="27"/>
  <c r="L227" i="27"/>
  <c r="L228" i="27"/>
  <c r="L229" i="27"/>
  <c r="L230" i="27"/>
  <c r="L231" i="27"/>
  <c r="L232" i="27"/>
  <c r="L233" i="27"/>
  <c r="L234" i="27"/>
  <c r="L235" i="27"/>
  <c r="L236" i="27"/>
  <c r="L237" i="27"/>
  <c r="L238" i="27"/>
  <c r="L239" i="27"/>
  <c r="L240" i="27"/>
  <c r="L241" i="27"/>
  <c r="L242" i="27"/>
  <c r="L243" i="27"/>
  <c r="L244" i="27"/>
  <c r="L245" i="27"/>
  <c r="L246" i="27"/>
  <c r="L247" i="27"/>
  <c r="L248" i="27"/>
  <c r="L249" i="27"/>
  <c r="L250" i="27"/>
  <c r="L251" i="27"/>
  <c r="L252" i="27"/>
  <c r="L253" i="27"/>
  <c r="L254" i="27"/>
  <c r="L255" i="27"/>
  <c r="L256" i="27"/>
  <c r="L257" i="27"/>
  <c r="L258" i="27"/>
  <c r="L259" i="27"/>
  <c r="L260" i="27"/>
  <c r="L261" i="27"/>
  <c r="L262" i="27"/>
  <c r="L263" i="27"/>
  <c r="L264" i="27"/>
  <c r="L265" i="27"/>
  <c r="L266" i="27"/>
  <c r="L267" i="27"/>
  <c r="L268" i="27"/>
  <c r="L280" i="27"/>
  <c r="L281" i="27"/>
  <c r="L282" i="27"/>
  <c r="L283" i="27"/>
  <c r="L284" i="27"/>
  <c r="L285" i="27"/>
  <c r="L286" i="27"/>
  <c r="L287" i="27"/>
  <c r="L288" i="27"/>
  <c r="L289" i="27"/>
  <c r="L290" i="27"/>
  <c r="L291" i="27"/>
  <c r="L292" i="27"/>
  <c r="L293" i="27"/>
  <c r="L294" i="27"/>
  <c r="L295" i="27"/>
  <c r="L296" i="27"/>
  <c r="L297" i="27"/>
  <c r="L298" i="27"/>
  <c r="L299" i="27"/>
  <c r="L300" i="27"/>
  <c r="L301" i="27"/>
  <c r="L302" i="27"/>
  <c r="L303" i="27"/>
  <c r="L304" i="27"/>
  <c r="L305" i="27"/>
  <c r="L306" i="27"/>
  <c r="L307" i="27"/>
  <c r="L308" i="27"/>
  <c r="L309" i="27"/>
  <c r="L310" i="27"/>
  <c r="L311" i="27"/>
  <c r="L312" i="27"/>
  <c r="L313" i="27"/>
  <c r="L314" i="27"/>
  <c r="L315" i="27"/>
  <c r="L316" i="27"/>
  <c r="L317" i="27"/>
  <c r="L318" i="27"/>
  <c r="L319" i="27"/>
  <c r="L320" i="27"/>
  <c r="L321" i="27"/>
  <c r="L322" i="27"/>
  <c r="L323" i="27"/>
  <c r="L324" i="27"/>
  <c r="L325" i="27"/>
  <c r="L326" i="27"/>
  <c r="L327" i="27"/>
  <c r="L328" i="27"/>
  <c r="L329" i="27"/>
  <c r="L330" i="27"/>
  <c r="L331" i="27"/>
  <c r="L332" i="27"/>
  <c r="L333" i="27"/>
  <c r="L334" i="27"/>
  <c r="L335" i="27"/>
  <c r="L336" i="27"/>
  <c r="L337" i="27"/>
  <c r="L338" i="27"/>
  <c r="L339" i="27"/>
  <c r="L340" i="27"/>
  <c r="L341" i="27"/>
  <c r="L342" i="27"/>
  <c r="L343" i="27"/>
  <c r="L344" i="27"/>
  <c r="L345" i="27"/>
  <c r="L346" i="27"/>
  <c r="L347" i="27"/>
  <c r="L348" i="27"/>
  <c r="L349" i="27"/>
  <c r="L350" i="27"/>
  <c r="L351" i="27"/>
  <c r="L352" i="27"/>
  <c r="L353" i="27"/>
  <c r="L354" i="27"/>
  <c r="L355" i="27"/>
  <c r="L356" i="27"/>
  <c r="L357" i="27"/>
  <c r="L358" i="27"/>
  <c r="L359" i="27"/>
  <c r="L360" i="27"/>
  <c r="L361" i="27"/>
  <c r="L362" i="27"/>
  <c r="L363" i="27"/>
  <c r="L364" i="27"/>
  <c r="J219" i="25"/>
  <c r="J220" i="25"/>
  <c r="J221" i="25"/>
  <c r="J222" i="25"/>
  <c r="J223" i="25"/>
  <c r="J224" i="25"/>
  <c r="J225" i="25"/>
  <c r="J226" i="25"/>
  <c r="J227" i="25"/>
  <c r="J228" i="25"/>
  <c r="J229" i="25"/>
  <c r="J230" i="25"/>
  <c r="J231" i="25"/>
  <c r="J232" i="25"/>
  <c r="J233" i="25"/>
  <c r="J234" i="25"/>
  <c r="J235" i="25"/>
  <c r="J236" i="25"/>
  <c r="J237" i="25"/>
  <c r="J238" i="25"/>
  <c r="J239" i="25"/>
  <c r="J240" i="25"/>
  <c r="J241" i="25"/>
  <c r="J242" i="25"/>
  <c r="J243" i="25"/>
  <c r="J244" i="25"/>
  <c r="J245" i="25"/>
  <c r="J246" i="25"/>
  <c r="J247" i="25"/>
  <c r="J248" i="25"/>
  <c r="J249" i="25"/>
  <c r="J250" i="25"/>
  <c r="J251" i="25"/>
  <c r="J252" i="25"/>
  <c r="J253" i="25"/>
  <c r="J254" i="25"/>
  <c r="J255" i="25"/>
  <c r="J256" i="25"/>
  <c r="J257" i="25"/>
  <c r="J258" i="25"/>
  <c r="J259" i="25"/>
  <c r="J260" i="25"/>
  <c r="J261" i="25"/>
  <c r="J262" i="25"/>
  <c r="J263" i="25"/>
  <c r="J264" i="25"/>
  <c r="J265" i="25"/>
  <c r="J266" i="25"/>
  <c r="J267" i="25"/>
  <c r="J268" i="25"/>
  <c r="J269" i="25"/>
  <c r="J270" i="25"/>
  <c r="J271" i="25"/>
  <c r="J272" i="25"/>
  <c r="J273" i="25"/>
  <c r="J274" i="25"/>
  <c r="J275" i="25"/>
  <c r="J276" i="25"/>
  <c r="J277" i="25"/>
  <c r="J278" i="25"/>
  <c r="J279" i="25"/>
  <c r="J280" i="25"/>
  <c r="J281" i="25"/>
  <c r="J282" i="25"/>
  <c r="J283" i="25"/>
  <c r="J284" i="25"/>
  <c r="J285" i="25"/>
  <c r="J286" i="25"/>
  <c r="J287" i="25"/>
  <c r="J288" i="25"/>
  <c r="J289" i="25"/>
  <c r="J290" i="25"/>
  <c r="J291" i="25"/>
  <c r="J292" i="25"/>
  <c r="J293" i="25"/>
  <c r="J294" i="25"/>
  <c r="J295" i="25"/>
  <c r="J296" i="25"/>
  <c r="J297" i="25"/>
  <c r="J298" i="25"/>
  <c r="J299" i="25"/>
  <c r="J300" i="25"/>
  <c r="J301" i="25"/>
  <c r="J302" i="25"/>
  <c r="J303" i="25"/>
  <c r="J304" i="25"/>
  <c r="J305" i="25"/>
  <c r="J306" i="25"/>
  <c r="J307" i="25"/>
  <c r="J308" i="25"/>
  <c r="J309" i="25"/>
  <c r="J310" i="25"/>
  <c r="J311" i="25"/>
  <c r="J312" i="25"/>
  <c r="J313" i="25"/>
  <c r="J314" i="25"/>
  <c r="J315" i="25"/>
  <c r="J316" i="25"/>
  <c r="J317" i="25"/>
  <c r="J318" i="25"/>
  <c r="J319" i="25"/>
  <c r="J320" i="25"/>
  <c r="J321" i="25"/>
  <c r="J322" i="25"/>
  <c r="J323" i="25"/>
  <c r="J324" i="25"/>
  <c r="J325" i="25"/>
  <c r="J326" i="25"/>
  <c r="J327" i="25"/>
  <c r="J328" i="25"/>
  <c r="J329" i="25"/>
  <c r="J330" i="25"/>
  <c r="J331" i="25"/>
  <c r="J174" i="25" l="1"/>
  <c r="J175" i="25"/>
  <c r="J176" i="25"/>
  <c r="J177" i="25"/>
  <c r="J178" i="25"/>
  <c r="J179" i="25"/>
  <c r="J180" i="25"/>
  <c r="J181" i="25"/>
  <c r="J182" i="25"/>
  <c r="J183" i="25"/>
  <c r="J184" i="25"/>
  <c r="J185" i="25"/>
  <c r="J186" i="25"/>
  <c r="J187" i="25"/>
  <c r="J188" i="25"/>
  <c r="J189" i="25"/>
  <c r="J190" i="25"/>
  <c r="J191" i="25"/>
  <c r="J192" i="25"/>
  <c r="J193" i="25"/>
  <c r="J194" i="25"/>
  <c r="J195" i="25"/>
  <c r="J196" i="25"/>
  <c r="J197" i="25"/>
  <c r="J198" i="25"/>
  <c r="J199" i="25"/>
  <c r="J200" i="25"/>
  <c r="J201" i="25"/>
  <c r="J202" i="25"/>
  <c r="J203" i="25"/>
  <c r="J204" i="25"/>
  <c r="J205" i="25"/>
  <c r="J206" i="25"/>
  <c r="J207" i="25"/>
  <c r="J208" i="25"/>
  <c r="J209" i="25"/>
  <c r="J210" i="25"/>
  <c r="J211" i="25"/>
  <c r="J212" i="25"/>
  <c r="J213" i="25"/>
  <c r="J214" i="25"/>
  <c r="J215" i="25"/>
  <c r="J216" i="25"/>
  <c r="J217" i="25"/>
  <c r="J218" i="25"/>
  <c r="J332" i="25"/>
  <c r="J333" i="25"/>
  <c r="J334" i="25"/>
  <c r="J335" i="25"/>
  <c r="J336" i="25"/>
  <c r="J337" i="25"/>
  <c r="J338" i="25"/>
  <c r="J339" i="25"/>
  <c r="J340" i="25"/>
  <c r="J341" i="25"/>
  <c r="J342" i="25"/>
  <c r="J343" i="25"/>
  <c r="J344" i="25"/>
  <c r="J345" i="25"/>
  <c r="J346" i="25"/>
  <c r="J347" i="25"/>
  <c r="K27" i="23" l="1"/>
  <c r="K26" i="23"/>
  <c r="K25" i="23" l="1"/>
  <c r="C13" i="47"/>
  <c r="M28" i="23" l="1"/>
  <c r="M13" i="23"/>
  <c r="M14" i="23"/>
  <c r="M25" i="23"/>
  <c r="O25" i="23"/>
  <c r="O26" i="23"/>
  <c r="O27" i="23"/>
  <c r="O29" i="23"/>
  <c r="M20" i="23"/>
  <c r="M21" i="23"/>
  <c r="M22" i="23"/>
  <c r="M27" i="23" l="1"/>
  <c r="M26" i="23"/>
  <c r="M29" i="23"/>
  <c r="K5" i="26" l="1"/>
  <c r="G571" i="27" l="1"/>
  <c r="J173" i="25"/>
  <c r="J172" i="25"/>
  <c r="J171" i="25"/>
  <c r="J170" i="25"/>
  <c r="J169" i="25"/>
  <c r="J168" i="25"/>
  <c r="J167" i="25"/>
  <c r="J166" i="25"/>
  <c r="J165" i="25"/>
  <c r="J164" i="25"/>
  <c r="J163" i="25"/>
  <c r="J162" i="25"/>
  <c r="J161" i="25"/>
  <c r="J160" i="25"/>
  <c r="J159" i="25"/>
  <c r="J158" i="25"/>
  <c r="J157" i="25"/>
  <c r="J156" i="25"/>
  <c r="J155" i="25"/>
  <c r="J154" i="25"/>
  <c r="J153" i="25"/>
  <c r="J152" i="25"/>
  <c r="J151" i="25"/>
  <c r="J150" i="25"/>
  <c r="J149" i="25"/>
  <c r="J148" i="25"/>
  <c r="J147" i="25"/>
  <c r="J146" i="25"/>
  <c r="J145" i="25"/>
  <c r="J144" i="25"/>
  <c r="J143" i="25"/>
  <c r="J142" i="25"/>
  <c r="J141" i="25"/>
  <c r="J140" i="25"/>
  <c r="J139" i="25"/>
  <c r="J138" i="25"/>
  <c r="J137" i="25"/>
  <c r="J136" i="25"/>
  <c r="J135" i="25"/>
  <c r="J134" i="25"/>
  <c r="J133" i="25"/>
  <c r="J132" i="25"/>
  <c r="J131" i="25"/>
  <c r="J130" i="25"/>
  <c r="J129" i="25"/>
  <c r="J128" i="25"/>
  <c r="J127" i="25"/>
  <c r="J126" i="25"/>
  <c r="J125" i="25"/>
  <c r="J124" i="25"/>
  <c r="J123" i="25"/>
  <c r="J122" i="25"/>
  <c r="J121" i="25"/>
  <c r="J120" i="25"/>
  <c r="J119" i="25"/>
  <c r="J118" i="25"/>
  <c r="J117" i="25"/>
  <c r="J116" i="25"/>
  <c r="J115" i="25"/>
  <c r="J114" i="25"/>
  <c r="J113" i="25"/>
  <c r="J112" i="25"/>
  <c r="J111" i="25"/>
  <c r="J110" i="25"/>
  <c r="J109" i="25"/>
  <c r="J108" i="25"/>
  <c r="J107" i="25"/>
  <c r="J106" i="25"/>
  <c r="J105" i="25"/>
  <c r="J104" i="25"/>
  <c r="J103" i="25"/>
  <c r="J102" i="25"/>
  <c r="J101" i="25"/>
  <c r="J100" i="25"/>
  <c r="J99" i="25"/>
  <c r="J98" i="25"/>
  <c r="J97" i="25"/>
  <c r="J96" i="25"/>
  <c r="J95" i="25"/>
  <c r="J94" i="25"/>
  <c r="J93" i="25"/>
  <c r="J92" i="25"/>
  <c r="J91" i="25"/>
  <c r="J90" i="25"/>
  <c r="J89" i="25"/>
  <c r="J88" i="25"/>
  <c r="J87" i="25"/>
  <c r="J86" i="25"/>
  <c r="J85" i="25"/>
  <c r="J84" i="25"/>
  <c r="J83" i="25"/>
  <c r="J82" i="25"/>
  <c r="J81" i="25"/>
  <c r="J80" i="25"/>
  <c r="J79" i="25"/>
  <c r="J78" i="25"/>
  <c r="J77" i="25"/>
  <c r="J76" i="25"/>
  <c r="J75" i="25"/>
  <c r="J74" i="25"/>
  <c r="J73" i="25"/>
  <c r="J72" i="25"/>
  <c r="J71" i="25"/>
  <c r="J70" i="25"/>
  <c r="J69" i="25"/>
  <c r="J68" i="25"/>
  <c r="J67" i="25"/>
  <c r="J66" i="25"/>
  <c r="J65" i="25"/>
  <c r="J64" i="25"/>
  <c r="J63" i="25"/>
  <c r="J62" i="25"/>
  <c r="J61" i="25"/>
  <c r="J60" i="25"/>
  <c r="J59" i="25"/>
  <c r="J58" i="25"/>
  <c r="J5" i="25"/>
  <c r="C14" i="21" l="1"/>
  <c r="K22" i="23" s="1"/>
  <c r="O22" i="23" s="1"/>
  <c r="K6" i="26" l="1"/>
  <c r="K7" i="26" s="1"/>
  <c r="R16" i="23" l="1"/>
  <c r="J348" i="25"/>
  <c r="D8" i="23" l="1"/>
  <c r="M18" i="23" l="1"/>
  <c r="H22" i="18" l="1"/>
  <c r="H22" i="4"/>
  <c r="H20" i="18" l="1"/>
  <c r="H23" i="18" s="1"/>
  <c r="H25" i="18" s="1"/>
  <c r="H20" i="4"/>
  <c r="H23" i="4" s="1"/>
  <c r="H25" i="4" s="1"/>
  <c r="M16" i="23" l="1"/>
  <c r="L566" i="27" l="1"/>
  <c r="K20" i="23" s="1"/>
  <c r="O20" i="23" s="1"/>
  <c r="E19" i="18" l="1"/>
  <c r="K15" i="23" s="1"/>
  <c r="E19" i="4" l="1"/>
  <c r="K14" i="23" l="1"/>
  <c r="P15" i="23"/>
  <c r="Q15" i="23" s="1"/>
  <c r="P14" i="23"/>
  <c r="Q14" i="23" s="1"/>
  <c r="G570" i="27" l="1"/>
  <c r="K18" i="23"/>
  <c r="O18" i="23" l="1"/>
  <c r="R15" i="23"/>
  <c r="M19" i="23"/>
  <c r="M23" i="23"/>
  <c r="M17" i="23"/>
  <c r="C14" i="39" l="1"/>
  <c r="K21" i="23" s="1"/>
  <c r="O21" i="23" s="1"/>
  <c r="K359" i="26" l="1"/>
  <c r="K19" i="23"/>
  <c r="L19" i="26"/>
  <c r="G573" i="27" l="1"/>
  <c r="G572" i="27"/>
  <c r="H572" i="27" l="1"/>
  <c r="H574" i="27"/>
  <c r="C13" i="37" l="1"/>
  <c r="R14" i="23" l="1"/>
  <c r="R17" i="23" s="1"/>
  <c r="O24" i="23" l="1"/>
  <c r="M24" i="23"/>
  <c r="O23" i="23"/>
  <c r="O19" i="23"/>
  <c r="O17" i="23"/>
  <c r="O16" i="23"/>
  <c r="O15" i="23"/>
  <c r="M15" i="23"/>
  <c r="O14" i="23"/>
  <c r="O13" i="23" l="1"/>
  <c r="O30" i="23" s="1"/>
  <c r="H12" i="20"/>
  <c r="H14" i="20" s="1"/>
  <c r="H12" i="16"/>
  <c r="H14" i="16" s="1"/>
  <c r="H6" i="23" l="1"/>
  <c r="N8" i="23" l="1"/>
  <c r="H7" i="23"/>
  <c r="N9" i="23" l="1"/>
  <c r="H9" i="23"/>
</calcChain>
</file>

<file path=xl/sharedStrings.xml><?xml version="1.0" encoding="utf-8"?>
<sst xmlns="http://schemas.openxmlformats.org/spreadsheetml/2006/main" count="4736" uniqueCount="734">
  <si>
    <t>DATA</t>
  </si>
  <si>
    <t>PESO LÍQUIDO</t>
  </si>
  <si>
    <t>PLACA VEÍCULO</t>
  </si>
  <si>
    <t>Nº TICKET</t>
  </si>
  <si>
    <t>MOTORISTA</t>
  </si>
  <si>
    <t>RESÍDUO</t>
  </si>
  <si>
    <t>INFORME MENSAL - VARRIÇÃO</t>
  </si>
  <si>
    <t>ITEM</t>
  </si>
  <si>
    <t>EXTENSÃO (m)</t>
  </si>
  <si>
    <t>FREQUENCIA</t>
  </si>
  <si>
    <t>FATOR</t>
  </si>
  <si>
    <t>TURNO</t>
  </si>
  <si>
    <t>SERVIÇO</t>
  </si>
  <si>
    <t>LOCALIZAÇÃO</t>
  </si>
  <si>
    <t>FISCAL PREFEITURA</t>
  </si>
  <si>
    <t>FISCAL VIA AMBIENTAL</t>
  </si>
  <si>
    <t>INFORME MENSAL - CONTEINERES</t>
  </si>
  <si>
    <t>Nº CONTEINER</t>
  </si>
  <si>
    <t>ESTADO</t>
  </si>
  <si>
    <t>OBSERVAÇÕES</t>
  </si>
  <si>
    <t>LOGRADOURO</t>
  </si>
  <si>
    <t>RETIRADA</t>
  </si>
  <si>
    <t>PRODUÇÃO APROXIMADA</t>
  </si>
  <si>
    <t>EXTENSÃO IMPLANTADA (m)</t>
  </si>
  <si>
    <t>INFORME SEMANAL - BENEFICIAMENTO DE PODA</t>
  </si>
  <si>
    <t>INFORME SEMANAL - BENEFICIAMENTO DE ENTULHO</t>
  </si>
  <si>
    <t>LOTE</t>
  </si>
  <si>
    <t>COLETA</t>
  </si>
  <si>
    <t>EQUIPE</t>
  </si>
  <si>
    <t>VEÍCULOS</t>
  </si>
  <si>
    <t>INFRA-ESTRUTURA</t>
  </si>
  <si>
    <t>ORDEM DE SERVIÇO</t>
  </si>
  <si>
    <t>MARÇO 2018</t>
  </si>
  <si>
    <r>
      <rPr>
        <b/>
        <sz val="11"/>
        <color theme="1"/>
        <rFont val="Calibri"/>
        <family val="2"/>
        <scheme val="minor"/>
      </rPr>
      <t xml:space="preserve">ESTADO: </t>
    </r>
    <r>
      <rPr>
        <sz val="11"/>
        <color theme="1"/>
        <rFont val="Calibri"/>
        <family val="2"/>
        <scheme val="minor"/>
      </rPr>
      <t>Operativo ou Parado</t>
    </r>
  </si>
  <si>
    <t>SEMANA</t>
  </si>
  <si>
    <t>1ª</t>
  </si>
  <si>
    <t>2ª</t>
  </si>
  <si>
    <t>3ª</t>
  </si>
  <si>
    <t>4ª</t>
  </si>
  <si>
    <t>PRODUÇÃO APROXIMADA (m³)</t>
  </si>
  <si>
    <t>ORG_02_01</t>
  </si>
  <si>
    <t>ORG_02_02</t>
  </si>
  <si>
    <t>ORG_02_03</t>
  </si>
  <si>
    <t>ORG_02_04</t>
  </si>
  <si>
    <t>Recebimento de Podação</t>
  </si>
  <si>
    <t>toneladas</t>
  </si>
  <si>
    <t>Total Retirado pela Prefeitura</t>
  </si>
  <si>
    <t>Devolução para Aterro Sanitário</t>
  </si>
  <si>
    <t>Estoque Estimado</t>
  </si>
  <si>
    <t>Estoque Anterior</t>
  </si>
  <si>
    <t>Estoque Total</t>
  </si>
  <si>
    <t>ENT_02_01</t>
  </si>
  <si>
    <t>ENT_02_02</t>
  </si>
  <si>
    <t>ENT_02_03</t>
  </si>
  <si>
    <t>ENT_02_04</t>
  </si>
  <si>
    <t xml:space="preserve">        INFORME MENSAL - ADMINISTRAÇÃO LOCAL</t>
  </si>
  <si>
    <t>MATERIAIS - EQUIPAMENTOS</t>
  </si>
  <si>
    <t>INFORME MENSAL - DRENAGEM DE CHORUME</t>
  </si>
  <si>
    <t xml:space="preserve">       INFORME MENSAL - DRENAGEM DE ÁGUA PLUVIAL</t>
  </si>
  <si>
    <t>PESO BRUTO</t>
  </si>
  <si>
    <t>TARA</t>
  </si>
  <si>
    <t>PESO LIQUIDO</t>
  </si>
  <si>
    <t>HORA DE ENTRADA</t>
  </si>
  <si>
    <t>HORA DE SAÍDA</t>
  </si>
  <si>
    <r>
      <t xml:space="preserve">Objeto: </t>
    </r>
    <r>
      <rPr>
        <sz val="16"/>
        <rFont val="Calibri"/>
        <family val="2"/>
        <scheme val="minor"/>
      </rPr>
      <t>Contratação de empresa de engenharia ambiental para realização dos serviços de Operação da Limpeza Urbana e Destinação Final de Resíduos Sólidos do Município de Gravatá/PE.</t>
    </r>
  </si>
  <si>
    <r>
      <t xml:space="preserve">Empresa: </t>
    </r>
    <r>
      <rPr>
        <sz val="16"/>
        <rFont val="Calibri"/>
        <family val="2"/>
        <scheme val="minor"/>
      </rPr>
      <t>Via Ambiental Engenharia e Serviços S/A</t>
    </r>
  </si>
  <si>
    <r>
      <t xml:space="preserve">Contrato nº: </t>
    </r>
    <r>
      <rPr>
        <sz val="16"/>
        <rFont val="Calibri"/>
        <family val="2"/>
        <scheme val="minor"/>
      </rPr>
      <t>014/2018</t>
    </r>
  </si>
  <si>
    <t>Valor Inicial do Contrato:</t>
  </si>
  <si>
    <t>Medições Anteriores:</t>
  </si>
  <si>
    <t>Período de Execução s/ Termo Aditivo:</t>
  </si>
  <si>
    <t>Valor(es) do(s) Aditivo(s):</t>
  </si>
  <si>
    <t>Esta Medição:</t>
  </si>
  <si>
    <t>Valor Medido Acumulado:</t>
  </si>
  <si>
    <t>Periodo Medido:</t>
  </si>
  <si>
    <t>Valor Final do Contrato com reajuste após o aditivo de prazo:</t>
  </si>
  <si>
    <t>Percentual do Valor Total Executado</t>
  </si>
  <si>
    <t>Neste BM:</t>
  </si>
  <si>
    <t>Saldo do Contrato:</t>
  </si>
  <si>
    <t>Até este BM:</t>
  </si>
  <si>
    <t>Item</t>
  </si>
  <si>
    <t>Discriminação</t>
  </si>
  <si>
    <t>Unidade</t>
  </si>
  <si>
    <t>Quantidade</t>
  </si>
  <si>
    <t xml:space="preserve">Preço </t>
  </si>
  <si>
    <t>Contrato</t>
  </si>
  <si>
    <t>Executado</t>
  </si>
  <si>
    <t>Saldo</t>
  </si>
  <si>
    <t>Unitário</t>
  </si>
  <si>
    <t>Total</t>
  </si>
  <si>
    <t>Este BM.</t>
  </si>
  <si>
    <t>Até este BM.</t>
  </si>
  <si>
    <t>Varrição manual de vias pavimentadas e logradouros públicos</t>
  </si>
  <si>
    <t>km</t>
  </si>
  <si>
    <t>Capinação manual, raspagem de linha d'agua e passeios de vias urbanas pavimentadas</t>
  </si>
  <si>
    <t>Pintura de meio fio em cal de vias urbanas pavimentadas</t>
  </si>
  <si>
    <t>Equipe de serviços complementares</t>
  </si>
  <si>
    <t>homem</t>
  </si>
  <si>
    <t>Implantação, manutenção e reposição de conteineres de 1.000 litros</t>
  </si>
  <si>
    <t>unidade</t>
  </si>
  <si>
    <t>ton.</t>
  </si>
  <si>
    <t>Coleta e transporte de resíduos volumosos</t>
  </si>
  <si>
    <t>Operação de aterro sanitário</t>
  </si>
  <si>
    <t>Execução de drenagem de chorume</t>
  </si>
  <si>
    <t>m</t>
  </si>
  <si>
    <t>Execução de drenagem de gás</t>
  </si>
  <si>
    <t>Administração Local</t>
  </si>
  <si>
    <t>equipe</t>
  </si>
  <si>
    <t>TOTAL</t>
  </si>
  <si>
    <t>DIAS CORRIDOS:</t>
  </si>
  <si>
    <t>EXTENSÃO PONDERADA (m)</t>
  </si>
  <si>
    <t>EXTENSÃO PONDERADA MENSAL(m)</t>
  </si>
  <si>
    <t>DIURNO</t>
  </si>
  <si>
    <t>RUA HILDA GONZALES</t>
  </si>
  <si>
    <t>AV. FELIX SOBRINHO</t>
  </si>
  <si>
    <t>AV. RUI BARBOSA</t>
  </si>
  <si>
    <t>PRAÇA PEDRO JOAQUIM DE SOUZA</t>
  </si>
  <si>
    <t>PRAÇA RUI BARBOSA</t>
  </si>
  <si>
    <t>RUA DR. AMAURY DE MEDEIROS</t>
  </si>
  <si>
    <t>RUA DUQUE DE CAXIAS</t>
  </si>
  <si>
    <t>RUA ESTACIO DE SÁ</t>
  </si>
  <si>
    <t>RUA FELIPE CAMARÃO</t>
  </si>
  <si>
    <t>RUA JOAQUIM NABUCO</t>
  </si>
  <si>
    <t>RUA MANOEL CASTOR DA ROSA</t>
  </si>
  <si>
    <t>RUA MAURICIO DE NASSAU</t>
  </si>
  <si>
    <t>RUA NICOLAU CORREIA TEIXEIRA</t>
  </si>
  <si>
    <t>RUA PADRE JOAQUIM CAVALCANTE</t>
  </si>
  <si>
    <t>RUA PRESIDENTE JOÃO PESSOA</t>
  </si>
  <si>
    <t>RUA SANTO AMARO</t>
  </si>
  <si>
    <t>RUA SÃO FRANCISCO DE ASSIS</t>
  </si>
  <si>
    <t>RUA SÃO PAULO</t>
  </si>
  <si>
    <t>RUA SÃO VICENTE DE PAULA</t>
  </si>
  <si>
    <t>RUA TENENTE CLETO CAMPELO</t>
  </si>
  <si>
    <t>AV. JOAQUIM DIDIER</t>
  </si>
  <si>
    <t>RUA 14 DE JULHO</t>
  </si>
  <si>
    <t>RUA SÃO JOSÉ</t>
  </si>
  <si>
    <t>RUA ANTONIO AVELINO DO REGO BARROS</t>
  </si>
  <si>
    <t>RUA PREFEITO JOSÉ ALVES VARELA</t>
  </si>
  <si>
    <t>RUA PREFEITO JOSÉ GOMES DE ANDRADE</t>
  </si>
  <si>
    <t>RUA DUARTE COELHO</t>
  </si>
  <si>
    <t>AV. AGAMENON MAGALHÃES</t>
  </si>
  <si>
    <t>RUA 25 DE DEZEMBRO</t>
  </si>
  <si>
    <t>RUA CONSELHEIRO MANOEL RODRIGUES ALVES</t>
  </si>
  <si>
    <t>RUA DO NORTE</t>
  </si>
  <si>
    <t>RUA DO PRADO</t>
  </si>
  <si>
    <t>RUA JOSÉ GONÇALVES DE MELO</t>
  </si>
  <si>
    <t>RUA QUINTINO BOCAIUVA</t>
  </si>
  <si>
    <t>RUA SANTO ANTONIO</t>
  </si>
  <si>
    <t>RUA SÃO DOMINGOS</t>
  </si>
  <si>
    <t>RUA SÃO JOÃO</t>
  </si>
  <si>
    <t>RUA CARAMURU</t>
  </si>
  <si>
    <t>RUA SEBASTIÃO PINTO DE BARROS</t>
  </si>
  <si>
    <t>RUA MONTE CASTELO</t>
  </si>
  <si>
    <t>RUA SETE DE SETEMBRO</t>
  </si>
  <si>
    <t>RUA DA ENCRUZILHADA</t>
  </si>
  <si>
    <t>RUA DO ALECRIM</t>
  </si>
  <si>
    <t>RUA DO CRUZEIRO</t>
  </si>
  <si>
    <t>RUA MIGUEL BENTO</t>
  </si>
  <si>
    <t>NOTURNO</t>
  </si>
  <si>
    <t>TOTAL MENSAL (km)</t>
  </si>
  <si>
    <t>INFORME MENSAL - COLETA DOMICILIAR</t>
  </si>
  <si>
    <t>INFORME MENSAL - OPERAÇÃO DE ATERRO SANITÁRIO</t>
  </si>
  <si>
    <t>INFORME MENSAL - COLETA DE VOLUMOSO</t>
  </si>
  <si>
    <t>TOTAL  MENSAL (ton):</t>
  </si>
  <si>
    <t>TOTAL MENSAL (ton):</t>
  </si>
  <si>
    <t>Fiscalização Prefeitura</t>
  </si>
  <si>
    <t>Secretário Prefeitura</t>
  </si>
  <si>
    <t>PERIODO:</t>
  </si>
  <si>
    <t>REVISÃO:</t>
  </si>
  <si>
    <t xml:space="preserve">            INFORME MENSAL - PINTURA DE MEIO FIO</t>
  </si>
  <si>
    <r>
      <rPr>
        <b/>
        <sz val="11"/>
        <color theme="1"/>
        <rFont val="Calibri"/>
        <family val="2"/>
        <scheme val="minor"/>
      </rPr>
      <t>ANEXO:</t>
    </r>
    <r>
      <rPr>
        <sz val="11"/>
        <color theme="1"/>
        <rFont val="Calibri"/>
        <family val="2"/>
        <scheme val="minor"/>
      </rPr>
      <t xml:space="preserve"> Relatório Fotográfico</t>
    </r>
  </si>
  <si>
    <r>
      <rPr>
        <b/>
        <sz val="11"/>
        <color theme="1"/>
        <rFont val="Calibri"/>
        <family val="2"/>
        <scheme val="minor"/>
      </rPr>
      <t>ANEXO:</t>
    </r>
    <r>
      <rPr>
        <sz val="11"/>
        <color theme="1"/>
        <rFont val="Calibri"/>
        <family val="2"/>
        <scheme val="minor"/>
      </rPr>
      <t xml:space="preserve"> Relatório Fotográfico e Informes Semanais</t>
    </r>
  </si>
  <si>
    <t xml:space="preserve">            INFORME MENSAL - CAPINAÇÃO</t>
  </si>
  <si>
    <r>
      <rPr>
        <b/>
        <sz val="11"/>
        <color theme="1"/>
        <rFont val="Calibri"/>
        <family val="2"/>
        <scheme val="minor"/>
      </rPr>
      <t>ANEXOS:</t>
    </r>
    <r>
      <rPr>
        <sz val="11"/>
        <color theme="1"/>
        <rFont val="Calibri"/>
        <family val="2"/>
        <scheme val="minor"/>
      </rPr>
      <t xml:space="preserve"> Ordens de Serviço, Relatório Fotográfico e Informes Semanais</t>
    </r>
  </si>
  <si>
    <t>TOTAL  MENSAL (km):</t>
  </si>
  <si>
    <t xml:space="preserve">          INFORME MENSAL - SERVIÇOS COMPLEMENTARES</t>
  </si>
  <si>
    <t>C 02</t>
  </si>
  <si>
    <t>C 04</t>
  </si>
  <si>
    <t>C 05</t>
  </si>
  <si>
    <t>C 06</t>
  </si>
  <si>
    <t>C 07</t>
  </si>
  <si>
    <t>C 08</t>
  </si>
  <si>
    <t>C 13</t>
  </si>
  <si>
    <t>C 17</t>
  </si>
  <si>
    <t>C 18</t>
  </si>
  <si>
    <t>C 19</t>
  </si>
  <si>
    <t>C 22</t>
  </si>
  <si>
    <r>
      <rPr>
        <b/>
        <sz val="11"/>
        <color theme="1"/>
        <rFont val="Calibri"/>
        <family val="2"/>
        <scheme val="minor"/>
      </rPr>
      <t>ANEXOS:</t>
    </r>
    <r>
      <rPr>
        <sz val="11"/>
        <color theme="1"/>
        <rFont val="Calibri"/>
        <family val="2"/>
        <scheme val="minor"/>
      </rPr>
      <t xml:space="preserve"> Relatório Fotográfico</t>
    </r>
  </si>
  <si>
    <r>
      <t xml:space="preserve">Anexo: </t>
    </r>
    <r>
      <rPr>
        <sz val="11"/>
        <color theme="1"/>
        <rFont val="Calibri"/>
        <family val="2"/>
        <scheme val="minor"/>
      </rPr>
      <t>Relatório Fotográfico</t>
    </r>
  </si>
  <si>
    <t>Quantidade (toneladas)</t>
  </si>
  <si>
    <t>Via - Domiciliar</t>
  </si>
  <si>
    <t>Via - Volumoso</t>
  </si>
  <si>
    <t>Prefeitura</t>
  </si>
  <si>
    <t>Particular</t>
  </si>
  <si>
    <t>TOTAL (m)</t>
  </si>
  <si>
    <r>
      <t xml:space="preserve">Anexos: </t>
    </r>
    <r>
      <rPr>
        <sz val="12"/>
        <color theme="1"/>
        <rFont val="Calibri"/>
        <family val="2"/>
        <scheme val="minor"/>
      </rPr>
      <t>Relatório fotográfico</t>
    </r>
  </si>
  <si>
    <r>
      <t xml:space="preserve">Anexo: </t>
    </r>
    <r>
      <rPr>
        <sz val="11"/>
        <color theme="1"/>
        <rFont val="Calibri"/>
        <family val="2"/>
        <scheme val="minor"/>
      </rPr>
      <t>Relatório fotográfico</t>
    </r>
  </si>
  <si>
    <t>INFORME MENSAL - DRENAGEM DE ÁGUA PLUVIAL</t>
  </si>
  <si>
    <t>Execução de drenagem de águas pluviais</t>
  </si>
  <si>
    <t>REGISTRO FOTOGRÁFICO - DRENOS DE GAS</t>
  </si>
  <si>
    <t>INFORME MENSAL - DRENAGEM DE GÁS</t>
  </si>
  <si>
    <t>TOTAL (ton)</t>
  </si>
  <si>
    <t>Via ambiental</t>
  </si>
  <si>
    <t>29/01/2018 a 29/01/2019</t>
  </si>
  <si>
    <t>_</t>
  </si>
  <si>
    <t xml:space="preserve"> </t>
  </si>
  <si>
    <t>6ª</t>
  </si>
  <si>
    <t>5º</t>
  </si>
  <si>
    <r>
      <t xml:space="preserve">Anexo: </t>
    </r>
    <r>
      <rPr>
        <sz val="11"/>
        <color theme="1"/>
        <rFont val="Calibri"/>
        <family val="2"/>
        <scheme val="minor"/>
      </rPr>
      <t>Relatório Fotográfico</t>
    </r>
  </si>
  <si>
    <t>Produção Mensal</t>
  </si>
  <si>
    <t>Produção Mensal por funcionário</t>
  </si>
  <si>
    <t>NÚMERO DE FUNCIONÁRIOS</t>
  </si>
  <si>
    <t>5ª</t>
  </si>
  <si>
    <t>RUA JOÃO SOARES DE OLIVEIRA</t>
  </si>
  <si>
    <t>funcionários / mês convencional</t>
  </si>
  <si>
    <t>km / agente produção teórica / mês convencional</t>
  </si>
  <si>
    <t>percentual</t>
  </si>
  <si>
    <t>km / agente produção teórica / mês de outubro</t>
  </si>
  <si>
    <t>dias / mês de outubro</t>
  </si>
  <si>
    <t>funcionários / mês de outubro</t>
  </si>
  <si>
    <t>km produção teórica / mês de outubro</t>
  </si>
  <si>
    <t>CUMPRIU A META DE PRODUÇÃO</t>
  </si>
  <si>
    <t>NÃO CUMPRIU A META DE PRODUÇÃO</t>
  </si>
  <si>
    <t>REGISTRO FOTOGRÁFICO - DRENAGEM DE CHORUME</t>
  </si>
  <si>
    <t xml:space="preserve">RUA SANTO AMARO </t>
  </si>
  <si>
    <t>RUA IZALTINO POGGI</t>
  </si>
  <si>
    <t>TRAV. SÃO JOÃO</t>
  </si>
  <si>
    <t>1D</t>
  </si>
  <si>
    <t xml:space="preserve">TRAVESSA SANTO AMARO </t>
  </si>
  <si>
    <t>RUA VER ELIAS TORRES</t>
  </si>
  <si>
    <t>RUA DR SILVA JARDIM</t>
  </si>
  <si>
    <t>RUA PADRE DIOGO FEIJÓ</t>
  </si>
  <si>
    <t>RUA ALUIZIO RIBEIRO DE BRITO</t>
  </si>
  <si>
    <t>AV RUI BARBOSA</t>
  </si>
  <si>
    <t>RUA PEDRO JOAQUIM DE SOUZA</t>
  </si>
  <si>
    <t>RUA DAS MORENAS</t>
  </si>
  <si>
    <t>RUA DAS CREOULAS</t>
  </si>
  <si>
    <t>PRAÇA AARÃO LINS DE SOUZA</t>
  </si>
  <si>
    <t>JOÃO ROBERTO REGALADO</t>
  </si>
  <si>
    <t>RUA JOSÉ BONIFACIO</t>
  </si>
  <si>
    <t>RUA TOMÉ DE SOUZA</t>
  </si>
  <si>
    <t>RUA CORONEL ESTEVÃO CAMARA</t>
  </si>
  <si>
    <t>RUA SÉRGIO LORETO</t>
  </si>
  <si>
    <t>TRAV. PRESIDENTE JOÃO PESSOA</t>
  </si>
  <si>
    <t>RUA DA ESTAÇÃO</t>
  </si>
  <si>
    <t>PRAÇA RODOLFO MORAES</t>
  </si>
  <si>
    <t>RUA DOUTOR AMAURY DE MEDEIROS</t>
  </si>
  <si>
    <t>RUA MARECHAL FLORIANO PEIXOTO</t>
  </si>
  <si>
    <t>AV. DANTAS BARRETO</t>
  </si>
  <si>
    <t>PRAÇA DA RUA DO NORTE</t>
  </si>
  <si>
    <t>RUA MARQUEZ DE POMBAL</t>
  </si>
  <si>
    <t>OZIRES LUIS CALDAS</t>
  </si>
  <si>
    <t>AV. AGAMENON MAGAHÃES</t>
  </si>
  <si>
    <t>RUA QUINZE DE NOVEMBRO</t>
  </si>
  <si>
    <t xml:space="preserve"> RUA VICENTE SOARES DA SILVA</t>
  </si>
  <si>
    <t>TRAV. VICENTE SOARES DA SILVA</t>
  </si>
  <si>
    <t>RUA AUGUSTO S. HOLANDA</t>
  </si>
  <si>
    <t>RUA JOÃO FLORENCIO DO NASCIMENTO</t>
  </si>
  <si>
    <t>RUA SEVERINA LIMA DA SILVA</t>
  </si>
  <si>
    <t>TRAV. JOSÉ GONÇALVES DE MELO</t>
  </si>
  <si>
    <t>RUA SANTA CECÍLIA</t>
  </si>
  <si>
    <t>RUA LAMARTINE FARIAS DE CASTRO</t>
  </si>
  <si>
    <t>3S</t>
  </si>
  <si>
    <t>RUA PADRE CICERO</t>
  </si>
  <si>
    <t>RUA BELO HORIZONTE</t>
  </si>
  <si>
    <t>RUA ALCIDES MELO</t>
  </si>
  <si>
    <t>RUA SÃO DIMAS</t>
  </si>
  <si>
    <t>RUA CONSELHEIRO LAURINDO GOMES DA SILVA</t>
  </si>
  <si>
    <t>1ª TRAV. PADRE CICERO</t>
  </si>
  <si>
    <t>RUA JOAQUIM FAUSTINO ROCHA</t>
  </si>
  <si>
    <t>RUA LUIZ FRANCELINO DE SOUZA</t>
  </si>
  <si>
    <t>RUA JASMELINO CORRÊA DE MELO</t>
  </si>
  <si>
    <t>RUA JÚLIO DEMÉTRIO</t>
  </si>
  <si>
    <t>RUA JOAQUIM SOUTO MAIOR</t>
  </si>
  <si>
    <t>RUA SANTA INÊS</t>
  </si>
  <si>
    <t>RUA JOÃO FERREIRA DA SILVA</t>
  </si>
  <si>
    <t>RUA ESTUDANTE PAULO ROBERTO</t>
  </si>
  <si>
    <t>RUA OTILIA DE MORAES</t>
  </si>
  <si>
    <t>RUA OLAVO BILAC</t>
  </si>
  <si>
    <t>RUA DAS CALÇADAS</t>
  </si>
  <si>
    <t>RUA DAS ROSAS</t>
  </si>
  <si>
    <t>RUA MATEUS FERREIRA DE MOURA</t>
  </si>
  <si>
    <t>RUA DA ESPERANÇA</t>
  </si>
  <si>
    <t>RUA NYMPHA DIDIER</t>
  </si>
  <si>
    <t>RUA REGIS VELHO</t>
  </si>
  <si>
    <t>RUA PRINCESA IZABEL</t>
  </si>
  <si>
    <t>RUA SETE SETEMBRO</t>
  </si>
  <si>
    <t>PRAÇA DO ALTO DO CRUZEIRO</t>
  </si>
  <si>
    <t>RUA SÃO PEDRO</t>
  </si>
  <si>
    <t>RUA 1º DE JANEIRO</t>
  </si>
  <si>
    <t>RUA FISCAL TITO PINTO MARQUES</t>
  </si>
  <si>
    <t>RUA CAPITÃO URBANO ALEXANDRINO</t>
  </si>
  <si>
    <t>RUA FELINTO DE FARIAS CASTRO</t>
  </si>
  <si>
    <t>RUA DA SOLEDADE</t>
  </si>
  <si>
    <t>RUA INACIO JOSÉ DA SILVA</t>
  </si>
  <si>
    <t>TRAV. INACIO JOSÉ DA SILVA</t>
  </si>
  <si>
    <t>RUA NATURALISTA FARIAS NEVES</t>
  </si>
  <si>
    <t>RUA COMENDADOR MIGUEL GASTÃO DE OLIVEIRA</t>
  </si>
  <si>
    <t>RUA MARECHAL DEODORO DA FONSECA</t>
  </si>
  <si>
    <t>RUA 21 DE ABRIL</t>
  </si>
  <si>
    <t>RUA DR. POSSIDONIO DO REGO BARROS</t>
  </si>
  <si>
    <t>RUA GONÇAVES DIAS</t>
  </si>
  <si>
    <t>TRAV. GONÇALVES DIAS</t>
  </si>
  <si>
    <t>RUA CONSELHEIRO PAULINO GOMES DO NASCIMENTO</t>
  </si>
  <si>
    <t>1N</t>
  </si>
  <si>
    <t>TRAV. SANTO AMARO</t>
  </si>
  <si>
    <t>RUA VEREADR ELIAS TORRES</t>
  </si>
  <si>
    <t>RUA DAS CRIOULAS</t>
  </si>
  <si>
    <t xml:space="preserve">RUA SILVA JARDM </t>
  </si>
  <si>
    <t>PRAÇA AARÃO LINS DE ANDRADE</t>
  </si>
  <si>
    <t>RUA SERGIO LORETO</t>
  </si>
  <si>
    <t>RUA OZIRES LUIS CALDAS</t>
  </si>
  <si>
    <t>REGISTRO FOTOGRÁFICO - VARRIÇÃO</t>
  </si>
  <si>
    <t>REGISTRO FOTOGRÁFICO - SERVIÇOS COMPLEMENTARES</t>
  </si>
  <si>
    <t>REGISTRO FOTOGRÁFICO - IMPLANTAÇÃO E MANUTENÇÃO DE CONTEINERES</t>
  </si>
  <si>
    <t>REGISTRO FOTOGRÁFICO - COLETA DOMICILIAR</t>
  </si>
  <si>
    <t>REGISTRO FOTOGRÁFICO - OPERAÇÃO DE ATERRO</t>
  </si>
  <si>
    <t>CAPINAÇÃO</t>
  </si>
  <si>
    <t>C 54</t>
  </si>
  <si>
    <t>C 58</t>
  </si>
  <si>
    <t>C 59</t>
  </si>
  <si>
    <t>C 62</t>
  </si>
  <si>
    <t>C 65</t>
  </si>
  <si>
    <t>C 69</t>
  </si>
  <si>
    <t>C 73</t>
  </si>
  <si>
    <t>C 74</t>
  </si>
  <si>
    <t>C 91</t>
  </si>
  <si>
    <t>Coleta e transporte de resíduos sólidos domiciliares, conteneirizados, comerciais e varrição de feiras livres</t>
  </si>
  <si>
    <t>Valor(es) Reequilíbrio e Reajuste(s):</t>
  </si>
  <si>
    <t>p</t>
  </si>
  <si>
    <t>RUA 15 DE NOVEMBRO</t>
  </si>
  <si>
    <t>RUA AMAURY DE MEDEIROS</t>
  </si>
  <si>
    <t>CADEIA PÚBLICA</t>
  </si>
  <si>
    <t>OPERATIVO</t>
  </si>
  <si>
    <t>RUA EDNA PEREIRA FERREIRA</t>
  </si>
  <si>
    <t>RUA DR. JURANDIR CORREIA DE MELO</t>
  </si>
  <si>
    <t>MERCADO DE FARINHA</t>
  </si>
  <si>
    <t>AV. ZEZINHO LAMARTINE</t>
  </si>
  <si>
    <t>SITIO CURRAL DO MEIO</t>
  </si>
  <si>
    <t>RUA OLAVO BANDEIRA</t>
  </si>
  <si>
    <t>AV. JOAQUIM DIDIÊR</t>
  </si>
  <si>
    <t>SECRETARIA DE OBRAS</t>
  </si>
  <si>
    <t>RUA JOAQUIM SOUTO</t>
  </si>
  <si>
    <t>CEMITÉRIO</t>
  </si>
  <si>
    <t>PARADO</t>
  </si>
  <si>
    <t>OUTUBRO 2020</t>
  </si>
  <si>
    <t>REGISTRO FOTOGRÁFICO - CAMPANHA OUTUBRO ROSA</t>
  </si>
  <si>
    <t>REGISTRO FOTOGRÁFICO - CAPINAÇÃO</t>
  </si>
  <si>
    <t>REGISTRO FOTOGRÁFICO - PINTURA</t>
  </si>
  <si>
    <t>4S</t>
  </si>
  <si>
    <t>5S</t>
  </si>
  <si>
    <t>1DD</t>
  </si>
  <si>
    <t>RUA EDVALDO PIRES DA SILVA</t>
  </si>
  <si>
    <t>Obra de Engenharia no Aterro Sanitário - Locação de Escavadeira Hidraúlica</t>
  </si>
  <si>
    <t>diária</t>
  </si>
  <si>
    <t>Obra de Engenharia no Aterro Sanitário - Locação de Rolo Compactador</t>
  </si>
  <si>
    <t>Obra de Engenharia no Aterro Sanitário - Locação de Caminhão Basculante Trucado</t>
  </si>
  <si>
    <t>Recirculação Interna de Chorume - Locação de Caminhão Pipa</t>
  </si>
  <si>
    <t>mês</t>
  </si>
  <si>
    <t>Coleta e Tratamento Externo de Chorume em Estação de Tratamento Licenciada</t>
  </si>
  <si>
    <t>m³</t>
  </si>
  <si>
    <t>INFORME MENSAL - OBRA ATERRO - ESCAVADEIRA HIDRAÚLICA</t>
  </si>
  <si>
    <t>INFORME MENSAL - OBRA ATERRO - ROLO COMPACTADOR</t>
  </si>
  <si>
    <t>DIÁRIAS</t>
  </si>
  <si>
    <t>TOTAL (dias)</t>
  </si>
  <si>
    <t>INFORME MENSAL - OBRA ATERRO - BASCULANTE</t>
  </si>
  <si>
    <t>REGISTRO FOTOGRÁFICO - DRENAGEM DE ÁGUA PLUVIAL</t>
  </si>
  <si>
    <t>REGISTRO FOTOGRÁFICO - OBRA ATERRO - ESCAVADEIRA HIDRAÚLICA</t>
  </si>
  <si>
    <t>REGISTRO FOTOGRÁFICO - OBRA ATERRO - ROLO COMPACTADOR</t>
  </si>
  <si>
    <t>REGISTRO FOTOGRÁFICO - OBRA ATERRO - CAMINHÃO BASCULANTE</t>
  </si>
  <si>
    <t>DEZEMBRO 2020</t>
  </si>
  <si>
    <t>JANEIRO 2021</t>
  </si>
  <si>
    <t>6º</t>
  </si>
  <si>
    <t>CRAS III</t>
  </si>
  <si>
    <t>RUA TIRADENTES</t>
  </si>
  <si>
    <t>C 92</t>
  </si>
  <si>
    <t>C 93</t>
  </si>
  <si>
    <t>3SS</t>
  </si>
  <si>
    <t>FEVEREIRO 2021</t>
  </si>
  <si>
    <t>C 09</t>
  </si>
  <si>
    <t>RUA LUCIANA NUNES</t>
  </si>
  <si>
    <t>30/01/2021 a 29/01/2022</t>
  </si>
  <si>
    <t>7ª Termo Aditivo:</t>
  </si>
  <si>
    <t>ABRIL 2021</t>
  </si>
  <si>
    <t>RUA CONSELHEIRO FRANCISCO BEZERRA DE CARVALHO</t>
  </si>
  <si>
    <t>RUA LOURENÇO CORREIA DE MELO</t>
  </si>
  <si>
    <t>RUA DOM PEDRO 2º</t>
  </si>
  <si>
    <t>RUA DR. POSSIDÔNIO DO REGO BARROS</t>
  </si>
  <si>
    <t>TRAVESSA CHAVES</t>
  </si>
  <si>
    <t>RUA JOÃO NOBERTO REGALADO</t>
  </si>
  <si>
    <t>RUA CONSELHEIRO TEODORO MACIEL</t>
  </si>
  <si>
    <t>RUA PADRE ANCHIETA</t>
  </si>
  <si>
    <t>RUA VIDAL DE NEGREIROS</t>
  </si>
  <si>
    <t>AVENIDA JOAQUIM DIDIER</t>
  </si>
  <si>
    <t>1ª SEMANA</t>
  </si>
  <si>
    <t>RUA JOÃO PAULINO DE CARVALHO</t>
  </si>
  <si>
    <t>31</t>
  </si>
  <si>
    <r>
      <t xml:space="preserve">Ordem de Serviço nº: </t>
    </r>
    <r>
      <rPr>
        <sz val="16"/>
        <rFont val="Calibri"/>
        <family val="2"/>
        <scheme val="minor"/>
      </rPr>
      <t>001/2021</t>
    </r>
  </si>
  <si>
    <t>01/05/2021 a 31/05/2021</t>
  </si>
  <si>
    <t xml:space="preserve">Boletim de Medição - nº 004/2021                             </t>
  </si>
  <si>
    <t>Gravatá, 01 de Junho de 2021.</t>
  </si>
  <si>
    <t>01/05/2021 e 31/05/2021</t>
  </si>
  <si>
    <t>MAIO 2021</t>
  </si>
  <si>
    <t>1.5.21</t>
  </si>
  <si>
    <t>CANÇÃO NOVA</t>
  </si>
  <si>
    <t>LIMPEZA</t>
  </si>
  <si>
    <t>RODOVIÁRIA</t>
  </si>
  <si>
    <t>PARQUE DA CIDADE</t>
  </si>
  <si>
    <t>BAIRRO DO PRADO</t>
  </si>
  <si>
    <t>CENTRO DA CIDADE</t>
  </si>
  <si>
    <t>PERIMETRAL JUCÁ</t>
  </si>
  <si>
    <t>RUA MATEUS DE MELO</t>
  </si>
  <si>
    <t>CLÍNICA DA MULHER</t>
  </si>
  <si>
    <t>CRUZEIRO</t>
  </si>
  <si>
    <t>SECRETARIA DE FINANÇAS</t>
  </si>
  <si>
    <t>PRÉDIO BOLSA FAMÍLIA</t>
  </si>
  <si>
    <t>PERIMETRAL BAVIERA</t>
  </si>
  <si>
    <t>BAIRR SUÍÇA BRASILEIRA</t>
  </si>
  <si>
    <t>2ª SEMANA</t>
  </si>
  <si>
    <t>2.5.21</t>
  </si>
  <si>
    <t>BAIRRO SALGADÃO</t>
  </si>
  <si>
    <t>TERMINAL RODOVIÁRIO</t>
  </si>
  <si>
    <t>PRAÇA RODOLFO DE MORAES</t>
  </si>
  <si>
    <t>BAIRRO SUÍÇA BRASILEIRA</t>
  </si>
  <si>
    <t>RUA VERA CRUZ</t>
  </si>
  <si>
    <t>BAIRRO ALPES SUÍÇO</t>
  </si>
  <si>
    <t>AVENIDA MATEUS FERREIRA</t>
  </si>
  <si>
    <t>COHAB 2</t>
  </si>
  <si>
    <t>3ª SEMANA</t>
  </si>
  <si>
    <t>3.5.21</t>
  </si>
  <si>
    <t>RUA DA PAZ</t>
  </si>
  <si>
    <t>AVENIDA CÍCERO BATISTA</t>
  </si>
  <si>
    <t>BAIRRO 15 DE NOVEMBRO</t>
  </si>
  <si>
    <t>RUA LAMARTINE FARIAS</t>
  </si>
  <si>
    <t>AVENIDA 15 DE NOVEMBRO</t>
  </si>
  <si>
    <t>RUA DR. REGIS VELHO</t>
  </si>
  <si>
    <t>LINHA FÉRREA</t>
  </si>
  <si>
    <t>ESCOLA JOSÉ CLAUDINO</t>
  </si>
  <si>
    <t>RUA NOSSA SENHORA DA CONCEIÇÃO</t>
  </si>
  <si>
    <t>4ª SEMANA</t>
  </si>
  <si>
    <t>4.5.21</t>
  </si>
  <si>
    <t>PINTURA</t>
  </si>
  <si>
    <t>PÁTIO DA FEIRA</t>
  </si>
  <si>
    <t>ESCOLA MANDACARU</t>
  </si>
  <si>
    <t>ACADEMIA DAS CIDADES</t>
  </si>
  <si>
    <t>CENTRO DE INFORMAÇÕES TURÍSTICAS</t>
  </si>
  <si>
    <t>RUA SÃO JORGE</t>
  </si>
  <si>
    <t>RUA SÃO LUCAS</t>
  </si>
  <si>
    <t>MANDACARU</t>
  </si>
  <si>
    <t>PONTE RUA DO NORTE</t>
  </si>
  <si>
    <t>ALTO DO CRUZEIRO</t>
  </si>
  <si>
    <t>PRAÇA DA MATRIZ</t>
  </si>
  <si>
    <t>RUA CONSELHEIRO MANOEL</t>
  </si>
  <si>
    <t>RUA SANTO ANTÔNIO</t>
  </si>
  <si>
    <t>5ª SEMANA</t>
  </si>
  <si>
    <t>5.5.21</t>
  </si>
  <si>
    <t>RUA DA SAUDADE</t>
  </si>
  <si>
    <t>TERRENO DO BANCO</t>
  </si>
  <si>
    <t>143</t>
  </si>
  <si>
    <t>QTN6884</t>
  </si>
  <si>
    <t>RAFAEL</t>
  </si>
  <si>
    <t>144</t>
  </si>
  <si>
    <t>QTN7484</t>
  </si>
  <si>
    <t>MARCELO</t>
  </si>
  <si>
    <t>145</t>
  </si>
  <si>
    <t>QTN7594</t>
  </si>
  <si>
    <t>EDUARDO</t>
  </si>
  <si>
    <t>147</t>
  </si>
  <si>
    <t>QTN7924</t>
  </si>
  <si>
    <t>ALBERES</t>
  </si>
  <si>
    <t>148</t>
  </si>
  <si>
    <t>ARNALDO</t>
  </si>
  <si>
    <t>149</t>
  </si>
  <si>
    <t>CRISTIANO</t>
  </si>
  <si>
    <t>150</t>
  </si>
  <si>
    <t>JOSE</t>
  </si>
  <si>
    <t>152</t>
  </si>
  <si>
    <t>153</t>
  </si>
  <si>
    <t>154</t>
  </si>
  <si>
    <t>155</t>
  </si>
  <si>
    <t>156</t>
  </si>
  <si>
    <t>PEDRO</t>
  </si>
  <si>
    <t>VALTER</t>
  </si>
  <si>
    <t>OYN3998</t>
  </si>
  <si>
    <t>ROBERTO</t>
  </si>
  <si>
    <t>LUIS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</si>
  <si>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</si>
  <si>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</si>
  <si>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</si>
  <si>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</si>
  <si>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</si>
  <si>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</si>
  <si>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</si>
  <si>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</si>
  <si>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</si>
  <si>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</si>
  <si>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621</t>
  </si>
  <si>
    <t>623</t>
  </si>
  <si>
    <t>624</t>
  </si>
  <si>
    <t>625</t>
  </si>
  <si>
    <t>632</t>
  </si>
  <si>
    <t>633</t>
  </si>
  <si>
    <t>636</t>
  </si>
  <si>
    <t>637</t>
  </si>
  <si>
    <t>638</t>
  </si>
  <si>
    <t>639</t>
  </si>
  <si>
    <t>643</t>
  </si>
  <si>
    <t>641</t>
  </si>
  <si>
    <t>645</t>
  </si>
  <si>
    <t>646</t>
  </si>
  <si>
    <t>647</t>
  </si>
  <si>
    <t>648</t>
  </si>
  <si>
    <t>656</t>
  </si>
  <si>
    <t>657</t>
  </si>
  <si>
    <t>658</t>
  </si>
  <si>
    <t>660</t>
  </si>
  <si>
    <t>661</t>
  </si>
  <si>
    <t>662</t>
  </si>
  <si>
    <t>663</t>
  </si>
  <si>
    <t>664</t>
  </si>
  <si>
    <t>666</t>
  </si>
  <si>
    <t>667</t>
  </si>
  <si>
    <t>668</t>
  </si>
  <si>
    <t>669</t>
  </si>
  <si>
    <t>670</t>
  </si>
  <si>
    <t>671</t>
  </si>
  <si>
    <t>672</t>
  </si>
  <si>
    <t>676</t>
  </si>
  <si>
    <t>678</t>
  </si>
  <si>
    <t>679</t>
  </si>
  <si>
    <t>680</t>
  </si>
  <si>
    <t>681</t>
  </si>
  <si>
    <t>682</t>
  </si>
  <si>
    <t>684</t>
  </si>
  <si>
    <t>685</t>
  </si>
  <si>
    <t>686</t>
  </si>
  <si>
    <t>687</t>
  </si>
  <si>
    <t>689</t>
  </si>
  <si>
    <t>688</t>
  </si>
  <si>
    <t>691</t>
  </si>
  <si>
    <t>692</t>
  </si>
  <si>
    <t>693</t>
  </si>
  <si>
    <t>QTN3998</t>
  </si>
  <si>
    <t>694</t>
  </si>
  <si>
    <t>695</t>
  </si>
  <si>
    <t>696</t>
  </si>
  <si>
    <t>697</t>
  </si>
  <si>
    <t>703</t>
  </si>
  <si>
    <t>704</t>
  </si>
  <si>
    <t>705</t>
  </si>
  <si>
    <t>706</t>
  </si>
  <si>
    <t>707</t>
  </si>
  <si>
    <t>712</t>
  </si>
  <si>
    <t>714</t>
  </si>
  <si>
    <t>715</t>
  </si>
  <si>
    <t>716</t>
  </si>
  <si>
    <t>718</t>
  </si>
  <si>
    <t>719</t>
  </si>
  <si>
    <t>720</t>
  </si>
  <si>
    <t>724</t>
  </si>
  <si>
    <t>725</t>
  </si>
  <si>
    <t>726</t>
  </si>
  <si>
    <t>727</t>
  </si>
  <si>
    <t>728</t>
  </si>
  <si>
    <t>729</t>
  </si>
  <si>
    <t>731</t>
  </si>
  <si>
    <t>734</t>
  </si>
  <si>
    <t>733</t>
  </si>
  <si>
    <t>735</t>
  </si>
  <si>
    <t>738</t>
  </si>
  <si>
    <t>739</t>
  </si>
  <si>
    <t>740</t>
  </si>
  <si>
    <t>741</t>
  </si>
  <si>
    <t>742</t>
  </si>
  <si>
    <t>743</t>
  </si>
  <si>
    <t>744</t>
  </si>
  <si>
    <t>746</t>
  </si>
  <si>
    <t>747</t>
  </si>
  <si>
    <t>749</t>
  </si>
  <si>
    <t>750</t>
  </si>
  <si>
    <t>751</t>
  </si>
  <si>
    <t>752</t>
  </si>
  <si>
    <t>754</t>
  </si>
  <si>
    <t>753</t>
  </si>
  <si>
    <t>755</t>
  </si>
  <si>
    <t>756</t>
  </si>
  <si>
    <t>757</t>
  </si>
  <si>
    <t>758</t>
  </si>
  <si>
    <t>759</t>
  </si>
  <si>
    <t>760</t>
  </si>
  <si>
    <t>146</t>
  </si>
  <si>
    <t>KFT2563</t>
  </si>
  <si>
    <t>PODAÇÃO</t>
  </si>
  <si>
    <t>PARTICULAR</t>
  </si>
  <si>
    <t>151</t>
  </si>
  <si>
    <t>158</t>
  </si>
  <si>
    <t>KII4492</t>
  </si>
  <si>
    <t>ANIMAL MORTO</t>
  </si>
  <si>
    <t>CLADIO</t>
  </si>
  <si>
    <t>161</t>
  </si>
  <si>
    <t>QYE2124</t>
  </si>
  <si>
    <t>LIXO</t>
  </si>
  <si>
    <t>WILSON</t>
  </si>
  <si>
    <t>182</t>
  </si>
  <si>
    <t>KFN1482</t>
  </si>
  <si>
    <t>PREFEITURA</t>
  </si>
  <si>
    <t>GILBERTO</t>
  </si>
  <si>
    <t>183</t>
  </si>
  <si>
    <t>GLI7G30</t>
  </si>
  <si>
    <t>LUCAS</t>
  </si>
  <si>
    <t>189</t>
  </si>
  <si>
    <t>193</t>
  </si>
  <si>
    <t>OWS7080</t>
  </si>
  <si>
    <t>JUNIOR</t>
  </si>
  <si>
    <t>KGH6044</t>
  </si>
  <si>
    <t>ADEILDO</t>
  </si>
  <si>
    <t>NAL1033</t>
  </si>
  <si>
    <t>RAMOS</t>
  </si>
  <si>
    <t>HVY4480</t>
  </si>
  <si>
    <t>KKK5876</t>
  </si>
  <si>
    <t>JOZ4016</t>
  </si>
  <si>
    <t>PAULO</t>
  </si>
  <si>
    <t>HZK2C35</t>
  </si>
  <si>
    <t>KIW0519</t>
  </si>
  <si>
    <t>ENTULHO</t>
  </si>
  <si>
    <t>JOSE MARIA</t>
  </si>
  <si>
    <t>KKZ5876</t>
  </si>
  <si>
    <t>BRUNO</t>
  </si>
  <si>
    <t>KKZ3089</t>
  </si>
  <si>
    <t>KJK8202</t>
  </si>
  <si>
    <t>RAMINHO</t>
  </si>
  <si>
    <t>OSW7080</t>
  </si>
  <si>
    <t>BRU NO</t>
  </si>
  <si>
    <t>KJY3068</t>
  </si>
  <si>
    <t>GABRIEL</t>
  </si>
  <si>
    <t>KKT1J91</t>
  </si>
  <si>
    <t>PCF2480</t>
  </si>
  <si>
    <t>ADRIANO</t>
  </si>
  <si>
    <t>KKZ3889</t>
  </si>
  <si>
    <t>KJR8249</t>
  </si>
  <si>
    <t>ARAILON</t>
  </si>
  <si>
    <t>ARAILSON</t>
  </si>
  <si>
    <t>GLI7630</t>
  </si>
  <si>
    <t>BWG6908</t>
  </si>
  <si>
    <t>JOSAFA</t>
  </si>
  <si>
    <t>KTN1482</t>
  </si>
  <si>
    <t>KLN8554</t>
  </si>
  <si>
    <t>DANIEL</t>
  </si>
  <si>
    <t>KKZ3A89</t>
  </si>
  <si>
    <t>VANILSON</t>
  </si>
  <si>
    <t>LVS2795</t>
  </si>
  <si>
    <t>EDIMILSON</t>
  </si>
  <si>
    <t>568</t>
  </si>
  <si>
    <t>570</t>
  </si>
  <si>
    <t>574</t>
  </si>
  <si>
    <t>575</t>
  </si>
  <si>
    <t>580</t>
  </si>
  <si>
    <t>583</t>
  </si>
  <si>
    <t>587</t>
  </si>
  <si>
    <t>588</t>
  </si>
  <si>
    <t>592</t>
  </si>
  <si>
    <t>593</t>
  </si>
  <si>
    <t>591</t>
  </si>
  <si>
    <t>590</t>
  </si>
  <si>
    <t>586</t>
  </si>
  <si>
    <t>585</t>
  </si>
  <si>
    <t>584</t>
  </si>
  <si>
    <t>571</t>
  </si>
  <si>
    <t>572</t>
  </si>
  <si>
    <t>569</t>
  </si>
  <si>
    <t>567</t>
  </si>
  <si>
    <t>600</t>
  </si>
  <si>
    <t>601</t>
  </si>
  <si>
    <t>602</t>
  </si>
  <si>
    <t>618</t>
  </si>
  <si>
    <t>620</t>
  </si>
  <si>
    <t>626</t>
  </si>
  <si>
    <t>619</t>
  </si>
  <si>
    <t>622</t>
  </si>
  <si>
    <t>627</t>
  </si>
  <si>
    <t>630</t>
  </si>
  <si>
    <t>631</t>
  </si>
  <si>
    <t>634</t>
  </si>
  <si>
    <t>635</t>
  </si>
  <si>
    <t>659</t>
  </si>
  <si>
    <t>665</t>
  </si>
  <si>
    <t>649</t>
  </si>
  <si>
    <t>650</t>
  </si>
  <si>
    <t>653</t>
  </si>
  <si>
    <t>652</t>
  </si>
  <si>
    <t>655</t>
  </si>
  <si>
    <t>673</t>
  </si>
  <si>
    <t>674</t>
  </si>
  <si>
    <t>675</t>
  </si>
  <si>
    <t>KKH2A97</t>
  </si>
  <si>
    <t>COSMO</t>
  </si>
  <si>
    <t>683</t>
  </si>
  <si>
    <t>677</t>
  </si>
  <si>
    <t>690</t>
  </si>
  <si>
    <t>IJI9H94</t>
  </si>
  <si>
    <t>SILVIO</t>
  </si>
  <si>
    <t>698</t>
  </si>
  <si>
    <t>699</t>
  </si>
  <si>
    <t>701</t>
  </si>
  <si>
    <t>KKZ5401</t>
  </si>
  <si>
    <t>JARDERSON</t>
  </si>
  <si>
    <t>700</t>
  </si>
  <si>
    <t>702</t>
  </si>
  <si>
    <t>708</t>
  </si>
  <si>
    <t>709</t>
  </si>
  <si>
    <t>717</t>
  </si>
  <si>
    <t>721</t>
  </si>
  <si>
    <t>722</t>
  </si>
  <si>
    <t>PGL1008</t>
  </si>
  <si>
    <t>GIVALDO</t>
  </si>
  <si>
    <t>710</t>
  </si>
  <si>
    <t>PDS5360</t>
  </si>
  <si>
    <t>JORGE</t>
  </si>
  <si>
    <t>723</t>
  </si>
  <si>
    <t>ESEQUIEL</t>
  </si>
  <si>
    <t>730</t>
  </si>
  <si>
    <t>MALRICIO</t>
  </si>
  <si>
    <t>736</t>
  </si>
  <si>
    <t>748</t>
  </si>
  <si>
    <t>DOMICILIAR</t>
  </si>
  <si>
    <t>VIA AMBIENTAL</t>
  </si>
  <si>
    <t>JOSE RAMOS</t>
  </si>
  <si>
    <t>08?01</t>
  </si>
  <si>
    <t>582</t>
  </si>
  <si>
    <t>589</t>
  </si>
  <si>
    <t>628</t>
  </si>
  <si>
    <t>QSD5535</t>
  </si>
  <si>
    <t>PAULO TENORIO</t>
  </si>
  <si>
    <t>711</t>
  </si>
  <si>
    <t>713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</si>
</sst>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[$-F400]h:mm:ss\ AM/PM"/>
    <numFmt numFmtId="166" formatCode="_(* #,##0.00_);_(* \(#,##0.00\);_(* &quot;-&quot;??_);_(@_)"/>
    <numFmt numFmtId="167" formatCode="_(&quot;R$ &quot;* #,##0.00_);_(&quot;R$ &quot;* \(#,##0.00\);_(&quot;R$ &quot;* &quot;-&quot;??_);_(@_)"/>
    <numFmt numFmtId="168" formatCode="h:mm:ss;@"/>
    <numFmt numFmtId="169" formatCode="&quot;R$ &quot;#,##0.00_);\(&quot;R$ &quot;#,##0.00\)"/>
    <numFmt numFmtId="170" formatCode="yyyy&quot;年&quot;m&quot;月&quot;d&quot;日&quot;;@"/>
    <numFmt numFmtId="171" formatCode="_(* #,##0.00_);_(* \(#,##0.00\);_(* \-??_);_(@_)"/>
    <numFmt numFmtId="172" formatCode="_(&quot;R$ &quot;* #,##0.00_);_(&quot;R$ &quot;* \(#,##0.00\);_(&quot;R$ &quot;* \-??_);_(@_)"/>
    <numFmt numFmtId="173" formatCode="&quot;R$ &quot;#,##0.00"/>
    <numFmt numFmtId="174" formatCode="0.000000"/>
    <numFmt numFmtId="175" formatCode="#,##0_ ;\-#,##0\ "/>
    <numFmt numFmtId="176" formatCode="#,##0.0"/>
    <numFmt numFmtId="177" formatCode="0.0"/>
    <numFmt numFmtId="178" formatCode="_(* #,##0.0_);_(* \(#,##0.0\);_(* &quot;-&quot;??_);_(@_)"/>
  </numFmts>
  <fonts count="4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26"/>
      <name val="Calibri"/>
      <family val="2"/>
      <scheme val="minor"/>
    </font>
    <font>
      <sz val="10"/>
      <name val="Arial"/>
      <family val="2"/>
    </font>
    <font>
      <sz val="16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Times New Roman"/>
      <family val="1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20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mbria"/>
      <family val="2"/>
      <scheme val="major"/>
    </font>
    <font>
      <sz val="8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0"/>
      <name val="Calibri"/>
      <family val="2"/>
      <scheme val="minor"/>
    </font>
  </fonts>
  <fills count="4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45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22"/>
      </patternFill>
    </fill>
    <fill>
      <patternFill patternType="solid">
        <fgColor indexed="22"/>
        <bgColor indexed="24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</fills>
  <borders count="7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663">
    <xf numFmtId="165" fontId="0" fillId="0" borderId="0"/>
    <xf numFmtId="165" fontId="7" fillId="0" borderId="0"/>
    <xf numFmtId="165" fontId="9" fillId="0" borderId="0"/>
    <xf numFmtId="166" fontId="5" fillId="0" borderId="0" applyFont="0" applyFill="0" applyBorder="0" applyAlignment="0" applyProtection="0"/>
    <xf numFmtId="168" fontId="9" fillId="0" borderId="0" applyFill="0" applyBorder="0" applyAlignment="0" applyProtection="0"/>
    <xf numFmtId="167" fontId="9" fillId="0" borderId="0" applyFill="0" applyBorder="0" applyAlignment="0" applyProtection="0"/>
    <xf numFmtId="167" fontId="5" fillId="0" borderId="0" applyFont="0" applyFill="0" applyBorder="0" applyAlignment="0" applyProtection="0"/>
    <xf numFmtId="9" fontId="9" fillId="0" borderId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9" fillId="0" borderId="0"/>
    <xf numFmtId="165" fontId="9" fillId="0" borderId="0"/>
    <xf numFmtId="165" fontId="9" fillId="0" borderId="0"/>
    <xf numFmtId="165" fontId="9" fillId="0" borderId="0"/>
    <xf numFmtId="164" fontId="9" fillId="0" borderId="0" applyFill="0" applyBorder="0" applyAlignment="0" applyProtection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4" fontId="9" fillId="0" borderId="0" applyFont="0" applyFill="0" applyBorder="0" applyAlignment="0" applyProtection="0"/>
    <xf numFmtId="171" fontId="13" fillId="0" borderId="0" applyFont="0" applyFill="0" applyBorder="0" applyAlignment="0" applyProtection="0"/>
    <xf numFmtId="165" fontId="7" fillId="3" borderId="0" applyNumberFormat="0" applyBorder="0" applyAlignment="0" applyProtection="0"/>
    <xf numFmtId="165" fontId="7" fillId="4" borderId="0" applyNumberFormat="0" applyBorder="0" applyAlignment="0" applyProtection="0"/>
    <xf numFmtId="165" fontId="7" fillId="4" borderId="0" applyNumberFormat="0" applyBorder="0" applyAlignment="0" applyProtection="0"/>
    <xf numFmtId="165" fontId="7" fillId="4" borderId="0" applyNumberFormat="0" applyBorder="0" applyAlignment="0" applyProtection="0"/>
    <xf numFmtId="165" fontId="7" fillId="4" borderId="0" applyNumberFormat="0" applyBorder="0" applyAlignment="0" applyProtection="0"/>
    <xf numFmtId="165" fontId="7" fillId="4" borderId="0" applyNumberFormat="0" applyBorder="0" applyAlignment="0" applyProtection="0"/>
    <xf numFmtId="165" fontId="7" fillId="4" borderId="0" applyNumberFormat="0" applyBorder="0" applyAlignment="0" applyProtection="0"/>
    <xf numFmtId="165" fontId="7" fillId="4" borderId="0" applyNumberFormat="0" applyBorder="0" applyAlignment="0" applyProtection="0"/>
    <xf numFmtId="165" fontId="7" fillId="4" borderId="0" applyNumberFormat="0" applyBorder="0" applyAlignment="0" applyProtection="0"/>
    <xf numFmtId="165" fontId="7" fillId="4" borderId="0" applyNumberFormat="0" applyBorder="0" applyAlignment="0" applyProtection="0"/>
    <xf numFmtId="165" fontId="7" fillId="5" borderId="0" applyNumberFormat="0" applyBorder="0" applyAlignment="0" applyProtection="0"/>
    <xf numFmtId="165" fontId="7" fillId="6" borderId="0" applyNumberFormat="0" applyBorder="0" applyAlignment="0" applyProtection="0"/>
    <xf numFmtId="165" fontId="7" fillId="6" borderId="0" applyNumberFormat="0" applyBorder="0" applyAlignment="0" applyProtection="0"/>
    <xf numFmtId="165" fontId="7" fillId="6" borderId="0" applyNumberFormat="0" applyBorder="0" applyAlignment="0" applyProtection="0"/>
    <xf numFmtId="165" fontId="7" fillId="6" borderId="0" applyNumberFormat="0" applyBorder="0" applyAlignment="0" applyProtection="0"/>
    <xf numFmtId="165" fontId="7" fillId="6" borderId="0" applyNumberFormat="0" applyBorder="0" applyAlignment="0" applyProtection="0"/>
    <xf numFmtId="165" fontId="7" fillId="6" borderId="0" applyNumberFormat="0" applyBorder="0" applyAlignment="0" applyProtection="0"/>
    <xf numFmtId="165" fontId="7" fillId="6" borderId="0" applyNumberFormat="0" applyBorder="0" applyAlignment="0" applyProtection="0"/>
    <xf numFmtId="165" fontId="7" fillId="6" borderId="0" applyNumberFormat="0" applyBorder="0" applyAlignment="0" applyProtection="0"/>
    <xf numFmtId="165" fontId="7" fillId="6" borderId="0" applyNumberFormat="0" applyBorder="0" applyAlignment="0" applyProtection="0"/>
    <xf numFmtId="165" fontId="7" fillId="7" borderId="0" applyNumberFormat="0" applyBorder="0" applyAlignment="0" applyProtection="0"/>
    <xf numFmtId="165" fontId="7" fillId="8" borderId="0" applyNumberFormat="0" applyBorder="0" applyAlignment="0" applyProtection="0"/>
    <xf numFmtId="165" fontId="7" fillId="8" borderId="0" applyNumberFormat="0" applyBorder="0" applyAlignment="0" applyProtection="0"/>
    <xf numFmtId="165" fontId="7" fillId="8" borderId="0" applyNumberFormat="0" applyBorder="0" applyAlignment="0" applyProtection="0"/>
    <xf numFmtId="165" fontId="7" fillId="8" borderId="0" applyNumberFormat="0" applyBorder="0" applyAlignment="0" applyProtection="0"/>
    <xf numFmtId="165" fontId="7" fillId="8" borderId="0" applyNumberFormat="0" applyBorder="0" applyAlignment="0" applyProtection="0"/>
    <xf numFmtId="165" fontId="7" fillId="8" borderId="0" applyNumberFormat="0" applyBorder="0" applyAlignment="0" applyProtection="0"/>
    <xf numFmtId="165" fontId="7" fillId="8" borderId="0" applyNumberFormat="0" applyBorder="0" applyAlignment="0" applyProtection="0"/>
    <xf numFmtId="165" fontId="7" fillId="8" borderId="0" applyNumberFormat="0" applyBorder="0" applyAlignment="0" applyProtection="0"/>
    <xf numFmtId="165" fontId="7" fillId="8" borderId="0" applyNumberFormat="0" applyBorder="0" applyAlignment="0" applyProtection="0"/>
    <xf numFmtId="165" fontId="7" fillId="9" borderId="0" applyNumberFormat="0" applyBorder="0" applyAlignment="0" applyProtection="0"/>
    <xf numFmtId="165" fontId="7" fillId="10" borderId="0" applyNumberFormat="0" applyBorder="0" applyAlignment="0" applyProtection="0"/>
    <xf numFmtId="165" fontId="7" fillId="10" borderId="0" applyNumberFormat="0" applyBorder="0" applyAlignment="0" applyProtection="0"/>
    <xf numFmtId="165" fontId="7" fillId="10" borderId="0" applyNumberFormat="0" applyBorder="0" applyAlignment="0" applyProtection="0"/>
    <xf numFmtId="165" fontId="7" fillId="10" borderId="0" applyNumberFormat="0" applyBorder="0" applyAlignment="0" applyProtection="0"/>
    <xf numFmtId="165" fontId="7" fillId="10" borderId="0" applyNumberFormat="0" applyBorder="0" applyAlignment="0" applyProtection="0"/>
    <xf numFmtId="165" fontId="7" fillId="10" borderId="0" applyNumberFormat="0" applyBorder="0" applyAlignment="0" applyProtection="0"/>
    <xf numFmtId="165" fontId="7" fillId="10" borderId="0" applyNumberFormat="0" applyBorder="0" applyAlignment="0" applyProtection="0"/>
    <xf numFmtId="165" fontId="7" fillId="10" borderId="0" applyNumberFormat="0" applyBorder="0" applyAlignment="0" applyProtection="0"/>
    <xf numFmtId="165" fontId="7" fillId="10" borderId="0" applyNumberFormat="0" applyBorder="0" applyAlignment="0" applyProtection="0"/>
    <xf numFmtId="165" fontId="7" fillId="11" borderId="0" applyNumberFormat="0" applyBorder="0" applyAlignment="0" applyProtection="0"/>
    <xf numFmtId="165" fontId="7" fillId="12" borderId="0" applyNumberFormat="0" applyBorder="0" applyAlignment="0" applyProtection="0"/>
    <xf numFmtId="165" fontId="7" fillId="12" borderId="0" applyNumberFormat="0" applyBorder="0" applyAlignment="0" applyProtection="0"/>
    <xf numFmtId="165" fontId="7" fillId="12" borderId="0" applyNumberFormat="0" applyBorder="0" applyAlignment="0" applyProtection="0"/>
    <xf numFmtId="165" fontId="7" fillId="12" borderId="0" applyNumberFormat="0" applyBorder="0" applyAlignment="0" applyProtection="0"/>
    <xf numFmtId="165" fontId="7" fillId="12" borderId="0" applyNumberFormat="0" applyBorder="0" applyAlignment="0" applyProtection="0"/>
    <xf numFmtId="165" fontId="7" fillId="12" borderId="0" applyNumberFormat="0" applyBorder="0" applyAlignment="0" applyProtection="0"/>
    <xf numFmtId="165" fontId="7" fillId="12" borderId="0" applyNumberFormat="0" applyBorder="0" applyAlignment="0" applyProtection="0"/>
    <xf numFmtId="165" fontId="7" fillId="12" borderId="0" applyNumberFormat="0" applyBorder="0" applyAlignment="0" applyProtection="0"/>
    <xf numFmtId="165" fontId="7" fillId="12" borderId="0" applyNumberFormat="0" applyBorder="0" applyAlignment="0" applyProtection="0"/>
    <xf numFmtId="165" fontId="7" fillId="13" borderId="0" applyNumberFormat="0" applyBorder="0" applyAlignment="0" applyProtection="0"/>
    <xf numFmtId="165" fontId="7" fillId="14" borderId="0" applyNumberFormat="0" applyBorder="0" applyAlignment="0" applyProtection="0"/>
    <xf numFmtId="165" fontId="7" fillId="14" borderId="0" applyNumberFormat="0" applyBorder="0" applyAlignment="0" applyProtection="0"/>
    <xf numFmtId="165" fontId="7" fillId="14" borderId="0" applyNumberFormat="0" applyBorder="0" applyAlignment="0" applyProtection="0"/>
    <xf numFmtId="165" fontId="7" fillId="14" borderId="0" applyNumberFormat="0" applyBorder="0" applyAlignment="0" applyProtection="0"/>
    <xf numFmtId="165" fontId="7" fillId="14" borderId="0" applyNumberFormat="0" applyBorder="0" applyAlignment="0" applyProtection="0"/>
    <xf numFmtId="165" fontId="7" fillId="14" borderId="0" applyNumberFormat="0" applyBorder="0" applyAlignment="0" applyProtection="0"/>
    <xf numFmtId="165" fontId="7" fillId="14" borderId="0" applyNumberFormat="0" applyBorder="0" applyAlignment="0" applyProtection="0"/>
    <xf numFmtId="165" fontId="7" fillId="14" borderId="0" applyNumberFormat="0" applyBorder="0" applyAlignment="0" applyProtection="0"/>
    <xf numFmtId="165" fontId="7" fillId="14" borderId="0" applyNumberFormat="0" applyBorder="0" applyAlignment="0" applyProtection="0"/>
    <xf numFmtId="165" fontId="7" fillId="15" borderId="0" applyNumberFormat="0" applyBorder="0" applyAlignment="0" applyProtection="0"/>
    <xf numFmtId="165" fontId="7" fillId="16" borderId="0" applyNumberFormat="0" applyBorder="0" applyAlignment="0" applyProtection="0"/>
    <xf numFmtId="165" fontId="7" fillId="16" borderId="0" applyNumberFormat="0" applyBorder="0" applyAlignment="0" applyProtection="0"/>
    <xf numFmtId="165" fontId="7" fillId="16" borderId="0" applyNumberFormat="0" applyBorder="0" applyAlignment="0" applyProtection="0"/>
    <xf numFmtId="165" fontId="7" fillId="16" borderId="0" applyNumberFormat="0" applyBorder="0" applyAlignment="0" applyProtection="0"/>
    <xf numFmtId="165" fontId="7" fillId="16" borderId="0" applyNumberFormat="0" applyBorder="0" applyAlignment="0" applyProtection="0"/>
    <xf numFmtId="165" fontId="7" fillId="16" borderId="0" applyNumberFormat="0" applyBorder="0" applyAlignment="0" applyProtection="0"/>
    <xf numFmtId="165" fontId="7" fillId="16" borderId="0" applyNumberFormat="0" applyBorder="0" applyAlignment="0" applyProtection="0"/>
    <xf numFmtId="165" fontId="7" fillId="16" borderId="0" applyNumberFormat="0" applyBorder="0" applyAlignment="0" applyProtection="0"/>
    <xf numFmtId="165" fontId="7" fillId="16" borderId="0" applyNumberFormat="0" applyBorder="0" applyAlignment="0" applyProtection="0"/>
    <xf numFmtId="165" fontId="7" fillId="17" borderId="0" applyNumberFormat="0" applyBorder="0" applyAlignment="0" applyProtection="0"/>
    <xf numFmtId="165" fontId="7" fillId="18" borderId="0" applyNumberFormat="0" applyBorder="0" applyAlignment="0" applyProtection="0"/>
    <xf numFmtId="165" fontId="7" fillId="18" borderId="0" applyNumberFormat="0" applyBorder="0" applyAlignment="0" applyProtection="0"/>
    <xf numFmtId="165" fontId="7" fillId="18" borderId="0" applyNumberFormat="0" applyBorder="0" applyAlignment="0" applyProtection="0"/>
    <xf numFmtId="165" fontId="7" fillId="18" borderId="0" applyNumberFormat="0" applyBorder="0" applyAlignment="0" applyProtection="0"/>
    <xf numFmtId="165" fontId="7" fillId="18" borderId="0" applyNumberFormat="0" applyBorder="0" applyAlignment="0" applyProtection="0"/>
    <xf numFmtId="165" fontId="7" fillId="18" borderId="0" applyNumberFormat="0" applyBorder="0" applyAlignment="0" applyProtection="0"/>
    <xf numFmtId="165" fontId="7" fillId="18" borderId="0" applyNumberFormat="0" applyBorder="0" applyAlignment="0" applyProtection="0"/>
    <xf numFmtId="165" fontId="7" fillId="18" borderId="0" applyNumberFormat="0" applyBorder="0" applyAlignment="0" applyProtection="0"/>
    <xf numFmtId="165" fontId="7" fillId="18" borderId="0" applyNumberFormat="0" applyBorder="0" applyAlignment="0" applyProtection="0"/>
    <xf numFmtId="165" fontId="7" fillId="19" borderId="0" applyNumberFormat="0" applyBorder="0" applyAlignment="0" applyProtection="0"/>
    <xf numFmtId="165" fontId="7" fillId="20" borderId="0" applyNumberFormat="0" applyBorder="0" applyAlignment="0" applyProtection="0"/>
    <xf numFmtId="165" fontId="7" fillId="20" borderId="0" applyNumberFormat="0" applyBorder="0" applyAlignment="0" applyProtection="0"/>
    <xf numFmtId="165" fontId="7" fillId="20" borderId="0" applyNumberFormat="0" applyBorder="0" applyAlignment="0" applyProtection="0"/>
    <xf numFmtId="165" fontId="7" fillId="20" borderId="0" applyNumberFormat="0" applyBorder="0" applyAlignment="0" applyProtection="0"/>
    <xf numFmtId="165" fontId="7" fillId="20" borderId="0" applyNumberFormat="0" applyBorder="0" applyAlignment="0" applyProtection="0"/>
    <xf numFmtId="165" fontId="7" fillId="20" borderId="0" applyNumberFormat="0" applyBorder="0" applyAlignment="0" applyProtection="0"/>
    <xf numFmtId="165" fontId="7" fillId="20" borderId="0" applyNumberFormat="0" applyBorder="0" applyAlignment="0" applyProtection="0"/>
    <xf numFmtId="165" fontId="7" fillId="20" borderId="0" applyNumberFormat="0" applyBorder="0" applyAlignment="0" applyProtection="0"/>
    <xf numFmtId="165" fontId="7" fillId="20" borderId="0" applyNumberFormat="0" applyBorder="0" applyAlignment="0" applyProtection="0"/>
    <xf numFmtId="165" fontId="7" fillId="9" borderId="0" applyNumberFormat="0" applyBorder="0" applyAlignment="0" applyProtection="0"/>
    <xf numFmtId="165" fontId="7" fillId="10" borderId="0" applyNumberFormat="0" applyBorder="0" applyAlignment="0" applyProtection="0"/>
    <xf numFmtId="165" fontId="7" fillId="10" borderId="0" applyNumberFormat="0" applyBorder="0" applyAlignment="0" applyProtection="0"/>
    <xf numFmtId="165" fontId="7" fillId="10" borderId="0" applyNumberFormat="0" applyBorder="0" applyAlignment="0" applyProtection="0"/>
    <xf numFmtId="165" fontId="7" fillId="10" borderId="0" applyNumberFormat="0" applyBorder="0" applyAlignment="0" applyProtection="0"/>
    <xf numFmtId="165" fontId="7" fillId="10" borderId="0" applyNumberFormat="0" applyBorder="0" applyAlignment="0" applyProtection="0"/>
    <xf numFmtId="165" fontId="7" fillId="10" borderId="0" applyNumberFormat="0" applyBorder="0" applyAlignment="0" applyProtection="0"/>
    <xf numFmtId="165" fontId="7" fillId="10" borderId="0" applyNumberFormat="0" applyBorder="0" applyAlignment="0" applyProtection="0"/>
    <xf numFmtId="165" fontId="7" fillId="10" borderId="0" applyNumberFormat="0" applyBorder="0" applyAlignment="0" applyProtection="0"/>
    <xf numFmtId="165" fontId="7" fillId="10" borderId="0" applyNumberFormat="0" applyBorder="0" applyAlignment="0" applyProtection="0"/>
    <xf numFmtId="165" fontId="7" fillId="15" borderId="0" applyNumberFormat="0" applyBorder="0" applyAlignment="0" applyProtection="0"/>
    <xf numFmtId="165" fontId="7" fillId="16" borderId="0" applyNumberFormat="0" applyBorder="0" applyAlignment="0" applyProtection="0"/>
    <xf numFmtId="165" fontId="7" fillId="16" borderId="0" applyNumberFormat="0" applyBorder="0" applyAlignment="0" applyProtection="0"/>
    <xf numFmtId="165" fontId="7" fillId="16" borderId="0" applyNumberFormat="0" applyBorder="0" applyAlignment="0" applyProtection="0"/>
    <xf numFmtId="165" fontId="7" fillId="16" borderId="0" applyNumberFormat="0" applyBorder="0" applyAlignment="0" applyProtection="0"/>
    <xf numFmtId="165" fontId="7" fillId="16" borderId="0" applyNumberFormat="0" applyBorder="0" applyAlignment="0" applyProtection="0"/>
    <xf numFmtId="165" fontId="7" fillId="16" borderId="0" applyNumberFormat="0" applyBorder="0" applyAlignment="0" applyProtection="0"/>
    <xf numFmtId="165" fontId="7" fillId="16" borderId="0" applyNumberFormat="0" applyBorder="0" applyAlignment="0" applyProtection="0"/>
    <xf numFmtId="165" fontId="7" fillId="16" borderId="0" applyNumberFormat="0" applyBorder="0" applyAlignment="0" applyProtection="0"/>
    <xf numFmtId="165" fontId="7" fillId="16" borderId="0" applyNumberFormat="0" applyBorder="0" applyAlignment="0" applyProtection="0"/>
    <xf numFmtId="165" fontId="7" fillId="21" borderId="0" applyNumberFormat="0" applyBorder="0" applyAlignment="0" applyProtection="0"/>
    <xf numFmtId="165" fontId="7" fillId="22" borderId="0" applyNumberFormat="0" applyBorder="0" applyAlignment="0" applyProtection="0"/>
    <xf numFmtId="165" fontId="7" fillId="22" borderId="0" applyNumberFormat="0" applyBorder="0" applyAlignment="0" applyProtection="0"/>
    <xf numFmtId="165" fontId="7" fillId="22" borderId="0" applyNumberFormat="0" applyBorder="0" applyAlignment="0" applyProtection="0"/>
    <xf numFmtId="165" fontId="7" fillId="22" borderId="0" applyNumberFormat="0" applyBorder="0" applyAlignment="0" applyProtection="0"/>
    <xf numFmtId="165" fontId="7" fillId="22" borderId="0" applyNumberFormat="0" applyBorder="0" applyAlignment="0" applyProtection="0"/>
    <xf numFmtId="165" fontId="7" fillId="22" borderId="0" applyNumberFormat="0" applyBorder="0" applyAlignment="0" applyProtection="0"/>
    <xf numFmtId="165" fontId="7" fillId="22" borderId="0" applyNumberFormat="0" applyBorder="0" applyAlignment="0" applyProtection="0"/>
    <xf numFmtId="165" fontId="7" fillId="22" borderId="0" applyNumberFormat="0" applyBorder="0" applyAlignment="0" applyProtection="0"/>
    <xf numFmtId="165" fontId="7" fillId="22" borderId="0" applyNumberFormat="0" applyBorder="0" applyAlignment="0" applyProtection="0"/>
    <xf numFmtId="165" fontId="14" fillId="23" borderId="0" applyNumberFormat="0" applyBorder="0" applyAlignment="0" applyProtection="0"/>
    <xf numFmtId="165" fontId="14" fillId="24" borderId="0" applyNumberFormat="0" applyBorder="0" applyAlignment="0" applyProtection="0"/>
    <xf numFmtId="165" fontId="14" fillId="24" borderId="0" applyNumberFormat="0" applyBorder="0" applyAlignment="0" applyProtection="0"/>
    <xf numFmtId="165" fontId="14" fillId="24" borderId="0" applyNumberFormat="0" applyBorder="0" applyAlignment="0" applyProtection="0"/>
    <xf numFmtId="165" fontId="14" fillId="24" borderId="0" applyNumberFormat="0" applyBorder="0" applyAlignment="0" applyProtection="0"/>
    <xf numFmtId="165" fontId="14" fillId="24" borderId="0" applyNumberFormat="0" applyBorder="0" applyAlignment="0" applyProtection="0"/>
    <xf numFmtId="165" fontId="14" fillId="24" borderId="0" applyNumberFormat="0" applyBorder="0" applyAlignment="0" applyProtection="0"/>
    <xf numFmtId="165" fontId="14" fillId="24" borderId="0" applyNumberFormat="0" applyBorder="0" applyAlignment="0" applyProtection="0"/>
    <xf numFmtId="165" fontId="14" fillId="24" borderId="0" applyNumberFormat="0" applyBorder="0" applyAlignment="0" applyProtection="0"/>
    <xf numFmtId="165" fontId="14" fillId="24" borderId="0" applyNumberFormat="0" applyBorder="0" applyAlignment="0" applyProtection="0"/>
    <xf numFmtId="165" fontId="14" fillId="17" borderId="0" applyNumberFormat="0" applyBorder="0" applyAlignment="0" applyProtection="0"/>
    <xf numFmtId="165" fontId="14" fillId="18" borderId="0" applyNumberFormat="0" applyBorder="0" applyAlignment="0" applyProtection="0"/>
    <xf numFmtId="165" fontId="14" fillId="18" borderId="0" applyNumberFormat="0" applyBorder="0" applyAlignment="0" applyProtection="0"/>
    <xf numFmtId="165" fontId="14" fillId="18" borderId="0" applyNumberFormat="0" applyBorder="0" applyAlignment="0" applyProtection="0"/>
    <xf numFmtId="165" fontId="14" fillId="18" borderId="0" applyNumberFormat="0" applyBorder="0" applyAlignment="0" applyProtection="0"/>
    <xf numFmtId="165" fontId="14" fillId="18" borderId="0" applyNumberFormat="0" applyBorder="0" applyAlignment="0" applyProtection="0"/>
    <xf numFmtId="165" fontId="14" fillId="18" borderId="0" applyNumberFormat="0" applyBorder="0" applyAlignment="0" applyProtection="0"/>
    <xf numFmtId="165" fontId="14" fillId="18" borderId="0" applyNumberFormat="0" applyBorder="0" applyAlignment="0" applyProtection="0"/>
    <xf numFmtId="165" fontId="14" fillId="18" borderId="0" applyNumberFormat="0" applyBorder="0" applyAlignment="0" applyProtection="0"/>
    <xf numFmtId="165" fontId="14" fillId="18" borderId="0" applyNumberFormat="0" applyBorder="0" applyAlignment="0" applyProtection="0"/>
    <xf numFmtId="165" fontId="14" fillId="19" borderId="0" applyNumberFormat="0" applyBorder="0" applyAlignment="0" applyProtection="0"/>
    <xf numFmtId="165" fontId="14" fillId="20" borderId="0" applyNumberFormat="0" applyBorder="0" applyAlignment="0" applyProtection="0"/>
    <xf numFmtId="165" fontId="14" fillId="20" borderId="0" applyNumberFormat="0" applyBorder="0" applyAlignment="0" applyProtection="0"/>
    <xf numFmtId="165" fontId="14" fillId="20" borderId="0" applyNumberFormat="0" applyBorder="0" applyAlignment="0" applyProtection="0"/>
    <xf numFmtId="165" fontId="14" fillId="20" borderId="0" applyNumberFormat="0" applyBorder="0" applyAlignment="0" applyProtection="0"/>
    <xf numFmtId="165" fontId="14" fillId="20" borderId="0" applyNumberFormat="0" applyBorder="0" applyAlignment="0" applyProtection="0"/>
    <xf numFmtId="165" fontId="14" fillId="20" borderId="0" applyNumberFormat="0" applyBorder="0" applyAlignment="0" applyProtection="0"/>
    <xf numFmtId="165" fontId="14" fillId="20" borderId="0" applyNumberFormat="0" applyBorder="0" applyAlignment="0" applyProtection="0"/>
    <xf numFmtId="165" fontId="14" fillId="20" borderId="0" applyNumberFormat="0" applyBorder="0" applyAlignment="0" applyProtection="0"/>
    <xf numFmtId="165" fontId="14" fillId="20" borderId="0" applyNumberFormat="0" applyBorder="0" applyAlignment="0" applyProtection="0"/>
    <xf numFmtId="165" fontId="14" fillId="25" borderId="0" applyNumberFormat="0" applyBorder="0" applyAlignment="0" applyProtection="0"/>
    <xf numFmtId="165" fontId="14" fillId="26" borderId="0" applyNumberFormat="0" applyBorder="0" applyAlignment="0" applyProtection="0"/>
    <xf numFmtId="165" fontId="14" fillId="26" borderId="0" applyNumberFormat="0" applyBorder="0" applyAlignment="0" applyProtection="0"/>
    <xf numFmtId="165" fontId="14" fillId="26" borderId="0" applyNumberFormat="0" applyBorder="0" applyAlignment="0" applyProtection="0"/>
    <xf numFmtId="165" fontId="14" fillId="26" borderId="0" applyNumberFormat="0" applyBorder="0" applyAlignment="0" applyProtection="0"/>
    <xf numFmtId="165" fontId="14" fillId="26" borderId="0" applyNumberFormat="0" applyBorder="0" applyAlignment="0" applyProtection="0"/>
    <xf numFmtId="165" fontId="14" fillId="26" borderId="0" applyNumberFormat="0" applyBorder="0" applyAlignment="0" applyProtection="0"/>
    <xf numFmtId="165" fontId="14" fillId="26" borderId="0" applyNumberFormat="0" applyBorder="0" applyAlignment="0" applyProtection="0"/>
    <xf numFmtId="165" fontId="14" fillId="26" borderId="0" applyNumberFormat="0" applyBorder="0" applyAlignment="0" applyProtection="0"/>
    <xf numFmtId="165" fontId="14" fillId="26" borderId="0" applyNumberFormat="0" applyBorder="0" applyAlignment="0" applyProtection="0"/>
    <xf numFmtId="165" fontId="14" fillId="27" borderId="0" applyNumberFormat="0" applyBorder="0" applyAlignment="0" applyProtection="0"/>
    <xf numFmtId="165" fontId="14" fillId="28" borderId="0" applyNumberFormat="0" applyBorder="0" applyAlignment="0" applyProtection="0"/>
    <xf numFmtId="165" fontId="14" fillId="28" borderId="0" applyNumberFormat="0" applyBorder="0" applyAlignment="0" applyProtection="0"/>
    <xf numFmtId="165" fontId="14" fillId="28" borderId="0" applyNumberFormat="0" applyBorder="0" applyAlignment="0" applyProtection="0"/>
    <xf numFmtId="165" fontId="14" fillId="28" borderId="0" applyNumberFormat="0" applyBorder="0" applyAlignment="0" applyProtection="0"/>
    <xf numFmtId="165" fontId="14" fillId="28" borderId="0" applyNumberFormat="0" applyBorder="0" applyAlignment="0" applyProtection="0"/>
    <xf numFmtId="165" fontId="14" fillId="28" borderId="0" applyNumberFormat="0" applyBorder="0" applyAlignment="0" applyProtection="0"/>
    <xf numFmtId="165" fontId="14" fillId="28" borderId="0" applyNumberFormat="0" applyBorder="0" applyAlignment="0" applyProtection="0"/>
    <xf numFmtId="165" fontId="14" fillId="28" borderId="0" applyNumberFormat="0" applyBorder="0" applyAlignment="0" applyProtection="0"/>
    <xf numFmtId="165" fontId="14" fillId="28" borderId="0" applyNumberFormat="0" applyBorder="0" applyAlignment="0" applyProtection="0"/>
    <xf numFmtId="165" fontId="14" fillId="29" borderId="0" applyNumberFormat="0" applyBorder="0" applyAlignment="0" applyProtection="0"/>
    <xf numFmtId="165" fontId="14" fillId="30" borderId="0" applyNumberFormat="0" applyBorder="0" applyAlignment="0" applyProtection="0"/>
    <xf numFmtId="165" fontId="14" fillId="30" borderId="0" applyNumberFormat="0" applyBorder="0" applyAlignment="0" applyProtection="0"/>
    <xf numFmtId="165" fontId="14" fillId="30" borderId="0" applyNumberFormat="0" applyBorder="0" applyAlignment="0" applyProtection="0"/>
    <xf numFmtId="165" fontId="14" fillId="30" borderId="0" applyNumberFormat="0" applyBorder="0" applyAlignment="0" applyProtection="0"/>
    <xf numFmtId="165" fontId="14" fillId="30" borderId="0" applyNumberFormat="0" applyBorder="0" applyAlignment="0" applyProtection="0"/>
    <xf numFmtId="165" fontId="14" fillId="30" borderId="0" applyNumberFormat="0" applyBorder="0" applyAlignment="0" applyProtection="0"/>
    <xf numFmtId="165" fontId="14" fillId="30" borderId="0" applyNumberFormat="0" applyBorder="0" applyAlignment="0" applyProtection="0"/>
    <xf numFmtId="165" fontId="14" fillId="30" borderId="0" applyNumberFormat="0" applyBorder="0" applyAlignment="0" applyProtection="0"/>
    <xf numFmtId="165" fontId="14" fillId="30" borderId="0" applyNumberFormat="0" applyBorder="0" applyAlignment="0" applyProtection="0"/>
    <xf numFmtId="165" fontId="15" fillId="7" borderId="0" applyNumberFormat="0" applyBorder="0" applyAlignment="0" applyProtection="0"/>
    <xf numFmtId="165" fontId="15" fillId="8" borderId="0" applyNumberFormat="0" applyBorder="0" applyAlignment="0" applyProtection="0"/>
    <xf numFmtId="165" fontId="15" fillId="8" borderId="0" applyNumberFormat="0" applyBorder="0" applyAlignment="0" applyProtection="0"/>
    <xf numFmtId="165" fontId="15" fillId="8" borderId="0" applyNumberFormat="0" applyBorder="0" applyAlignment="0" applyProtection="0"/>
    <xf numFmtId="165" fontId="15" fillId="8" borderId="0" applyNumberFormat="0" applyBorder="0" applyAlignment="0" applyProtection="0"/>
    <xf numFmtId="165" fontId="15" fillId="8" borderId="0" applyNumberFormat="0" applyBorder="0" applyAlignment="0" applyProtection="0"/>
    <xf numFmtId="165" fontId="15" fillId="8" borderId="0" applyNumberFormat="0" applyBorder="0" applyAlignment="0" applyProtection="0"/>
    <xf numFmtId="165" fontId="15" fillId="8" borderId="0" applyNumberFormat="0" applyBorder="0" applyAlignment="0" applyProtection="0"/>
    <xf numFmtId="165" fontId="15" fillId="8" borderId="0" applyNumberFormat="0" applyBorder="0" applyAlignment="0" applyProtection="0"/>
    <xf numFmtId="165" fontId="15" fillId="8" borderId="0" applyNumberFormat="0" applyBorder="0" applyAlignment="0" applyProtection="0"/>
    <xf numFmtId="165" fontId="16" fillId="31" borderId="40" applyNumberFormat="0" applyAlignment="0" applyProtection="0"/>
    <xf numFmtId="165" fontId="16" fillId="32" borderId="40" applyNumberFormat="0" applyAlignment="0" applyProtection="0"/>
    <xf numFmtId="165" fontId="16" fillId="32" borderId="40" applyNumberFormat="0" applyAlignment="0" applyProtection="0"/>
    <xf numFmtId="165" fontId="16" fillId="32" borderId="40" applyNumberFormat="0" applyAlignment="0" applyProtection="0"/>
    <xf numFmtId="165" fontId="16" fillId="32" borderId="40" applyNumberFormat="0" applyAlignment="0" applyProtection="0"/>
    <xf numFmtId="165" fontId="16" fillId="32" borderId="40" applyNumberFormat="0" applyAlignment="0" applyProtection="0"/>
    <xf numFmtId="165" fontId="16" fillId="32" borderId="40" applyNumberFormat="0" applyAlignment="0" applyProtection="0"/>
    <xf numFmtId="165" fontId="16" fillId="32" borderId="40" applyNumberFormat="0" applyAlignment="0" applyProtection="0"/>
    <xf numFmtId="165" fontId="16" fillId="32" borderId="40" applyNumberFormat="0" applyAlignment="0" applyProtection="0"/>
    <xf numFmtId="165" fontId="16" fillId="32" borderId="40" applyNumberFormat="0" applyAlignment="0" applyProtection="0"/>
    <xf numFmtId="165" fontId="17" fillId="33" borderId="41" applyNumberFormat="0" applyAlignment="0" applyProtection="0"/>
    <xf numFmtId="165" fontId="17" fillId="34" borderId="41" applyNumberFormat="0" applyAlignment="0" applyProtection="0"/>
    <xf numFmtId="165" fontId="17" fillId="34" borderId="41" applyNumberFormat="0" applyAlignment="0" applyProtection="0"/>
    <xf numFmtId="165" fontId="17" fillId="34" borderId="41" applyNumberFormat="0" applyAlignment="0" applyProtection="0"/>
    <xf numFmtId="165" fontId="17" fillId="34" borderId="41" applyNumberFormat="0" applyAlignment="0" applyProtection="0"/>
    <xf numFmtId="165" fontId="17" fillId="34" borderId="41" applyNumberFormat="0" applyAlignment="0" applyProtection="0"/>
    <xf numFmtId="165" fontId="17" fillId="34" borderId="41" applyNumberFormat="0" applyAlignment="0" applyProtection="0"/>
    <xf numFmtId="165" fontId="17" fillId="34" borderId="41" applyNumberFormat="0" applyAlignment="0" applyProtection="0"/>
    <xf numFmtId="165" fontId="17" fillId="34" borderId="41" applyNumberFormat="0" applyAlignment="0" applyProtection="0"/>
    <xf numFmtId="165" fontId="17" fillId="34" borderId="41" applyNumberFormat="0" applyAlignment="0" applyProtection="0"/>
    <xf numFmtId="165" fontId="18" fillId="0" borderId="42" applyNumberFormat="0" applyFill="0" applyAlignment="0" applyProtection="0"/>
    <xf numFmtId="165" fontId="14" fillId="35" borderId="0" applyNumberFormat="0" applyBorder="0" applyAlignment="0" applyProtection="0"/>
    <xf numFmtId="165" fontId="14" fillId="36" borderId="0" applyNumberFormat="0" applyBorder="0" applyAlignment="0" applyProtection="0"/>
    <xf numFmtId="165" fontId="14" fillId="36" borderId="0" applyNumberFormat="0" applyBorder="0" applyAlignment="0" applyProtection="0"/>
    <xf numFmtId="165" fontId="14" fillId="36" borderId="0" applyNumberFormat="0" applyBorder="0" applyAlignment="0" applyProtection="0"/>
    <xf numFmtId="165" fontId="14" fillId="36" borderId="0" applyNumberFormat="0" applyBorder="0" applyAlignment="0" applyProtection="0"/>
    <xf numFmtId="165" fontId="14" fillId="36" borderId="0" applyNumberFormat="0" applyBorder="0" applyAlignment="0" applyProtection="0"/>
    <xf numFmtId="165" fontId="14" fillId="36" borderId="0" applyNumberFormat="0" applyBorder="0" applyAlignment="0" applyProtection="0"/>
    <xf numFmtId="165" fontId="14" fillId="36" borderId="0" applyNumberFormat="0" applyBorder="0" applyAlignment="0" applyProtection="0"/>
    <xf numFmtId="165" fontId="14" fillId="36" borderId="0" applyNumberFormat="0" applyBorder="0" applyAlignment="0" applyProtection="0"/>
    <xf numFmtId="165" fontId="14" fillId="36" borderId="0" applyNumberFormat="0" applyBorder="0" applyAlignment="0" applyProtection="0"/>
    <xf numFmtId="165" fontId="14" fillId="37" borderId="0" applyNumberFormat="0" applyBorder="0" applyAlignment="0" applyProtection="0"/>
    <xf numFmtId="165" fontId="14" fillId="38" borderId="0" applyNumberFormat="0" applyBorder="0" applyAlignment="0" applyProtection="0"/>
    <xf numFmtId="165" fontId="14" fillId="38" borderId="0" applyNumberFormat="0" applyBorder="0" applyAlignment="0" applyProtection="0"/>
    <xf numFmtId="165" fontId="14" fillId="38" borderId="0" applyNumberFormat="0" applyBorder="0" applyAlignment="0" applyProtection="0"/>
    <xf numFmtId="165" fontId="14" fillId="38" borderId="0" applyNumberFormat="0" applyBorder="0" applyAlignment="0" applyProtection="0"/>
    <xf numFmtId="165" fontId="14" fillId="38" borderId="0" applyNumberFormat="0" applyBorder="0" applyAlignment="0" applyProtection="0"/>
    <xf numFmtId="165" fontId="14" fillId="38" borderId="0" applyNumberFormat="0" applyBorder="0" applyAlignment="0" applyProtection="0"/>
    <xf numFmtId="165" fontId="14" fillId="38" borderId="0" applyNumberFormat="0" applyBorder="0" applyAlignment="0" applyProtection="0"/>
    <xf numFmtId="165" fontId="14" fillId="38" borderId="0" applyNumberFormat="0" applyBorder="0" applyAlignment="0" applyProtection="0"/>
    <xf numFmtId="165" fontId="14" fillId="38" borderId="0" applyNumberFormat="0" applyBorder="0" applyAlignment="0" applyProtection="0"/>
    <xf numFmtId="165" fontId="14" fillId="39" borderId="0" applyNumberFormat="0" applyBorder="0" applyAlignment="0" applyProtection="0"/>
    <xf numFmtId="165" fontId="14" fillId="40" borderId="0" applyNumberFormat="0" applyBorder="0" applyAlignment="0" applyProtection="0"/>
    <xf numFmtId="165" fontId="14" fillId="40" borderId="0" applyNumberFormat="0" applyBorder="0" applyAlignment="0" applyProtection="0"/>
    <xf numFmtId="165" fontId="14" fillId="40" borderId="0" applyNumberFormat="0" applyBorder="0" applyAlignment="0" applyProtection="0"/>
    <xf numFmtId="165" fontId="14" fillId="40" borderId="0" applyNumberFormat="0" applyBorder="0" applyAlignment="0" applyProtection="0"/>
    <xf numFmtId="165" fontId="14" fillId="40" borderId="0" applyNumberFormat="0" applyBorder="0" applyAlignment="0" applyProtection="0"/>
    <xf numFmtId="165" fontId="14" fillId="40" borderId="0" applyNumberFormat="0" applyBorder="0" applyAlignment="0" applyProtection="0"/>
    <xf numFmtId="165" fontId="14" fillId="40" borderId="0" applyNumberFormat="0" applyBorder="0" applyAlignment="0" applyProtection="0"/>
    <xf numFmtId="165" fontId="14" fillId="40" borderId="0" applyNumberFormat="0" applyBorder="0" applyAlignment="0" applyProtection="0"/>
    <xf numFmtId="165" fontId="14" fillId="40" borderId="0" applyNumberFormat="0" applyBorder="0" applyAlignment="0" applyProtection="0"/>
    <xf numFmtId="165" fontId="14" fillId="25" borderId="0" applyNumberFormat="0" applyBorder="0" applyAlignment="0" applyProtection="0"/>
    <xf numFmtId="165" fontId="14" fillId="26" borderId="0" applyNumberFormat="0" applyBorder="0" applyAlignment="0" applyProtection="0"/>
    <xf numFmtId="165" fontId="14" fillId="26" borderId="0" applyNumberFormat="0" applyBorder="0" applyAlignment="0" applyProtection="0"/>
    <xf numFmtId="165" fontId="14" fillId="26" borderId="0" applyNumberFormat="0" applyBorder="0" applyAlignment="0" applyProtection="0"/>
    <xf numFmtId="165" fontId="14" fillId="26" borderId="0" applyNumberFormat="0" applyBorder="0" applyAlignment="0" applyProtection="0"/>
    <xf numFmtId="165" fontId="14" fillId="26" borderId="0" applyNumberFormat="0" applyBorder="0" applyAlignment="0" applyProtection="0"/>
    <xf numFmtId="165" fontId="14" fillId="26" borderId="0" applyNumberFormat="0" applyBorder="0" applyAlignment="0" applyProtection="0"/>
    <xf numFmtId="165" fontId="14" fillId="26" borderId="0" applyNumberFormat="0" applyBorder="0" applyAlignment="0" applyProtection="0"/>
    <xf numFmtId="165" fontId="14" fillId="26" borderId="0" applyNumberFormat="0" applyBorder="0" applyAlignment="0" applyProtection="0"/>
    <xf numFmtId="165" fontId="14" fillId="26" borderId="0" applyNumberFormat="0" applyBorder="0" applyAlignment="0" applyProtection="0"/>
    <xf numFmtId="165" fontId="14" fillId="27" borderId="0" applyNumberFormat="0" applyBorder="0" applyAlignment="0" applyProtection="0"/>
    <xf numFmtId="165" fontId="14" fillId="28" borderId="0" applyNumberFormat="0" applyBorder="0" applyAlignment="0" applyProtection="0"/>
    <xf numFmtId="165" fontId="14" fillId="28" borderId="0" applyNumberFormat="0" applyBorder="0" applyAlignment="0" applyProtection="0"/>
    <xf numFmtId="165" fontId="14" fillId="28" borderId="0" applyNumberFormat="0" applyBorder="0" applyAlignment="0" applyProtection="0"/>
    <xf numFmtId="165" fontId="14" fillId="28" borderId="0" applyNumberFormat="0" applyBorder="0" applyAlignment="0" applyProtection="0"/>
    <xf numFmtId="165" fontId="14" fillId="28" borderId="0" applyNumberFormat="0" applyBorder="0" applyAlignment="0" applyProtection="0"/>
    <xf numFmtId="165" fontId="14" fillId="28" borderId="0" applyNumberFormat="0" applyBorder="0" applyAlignment="0" applyProtection="0"/>
    <xf numFmtId="165" fontId="14" fillId="28" borderId="0" applyNumberFormat="0" applyBorder="0" applyAlignment="0" applyProtection="0"/>
    <xf numFmtId="165" fontId="14" fillId="28" borderId="0" applyNumberFormat="0" applyBorder="0" applyAlignment="0" applyProtection="0"/>
    <xf numFmtId="165" fontId="14" fillId="28" borderId="0" applyNumberFormat="0" applyBorder="0" applyAlignment="0" applyProtection="0"/>
    <xf numFmtId="165" fontId="14" fillId="41" borderId="0" applyNumberFormat="0" applyBorder="0" applyAlignment="0" applyProtection="0"/>
    <xf numFmtId="165" fontId="14" fillId="42" borderId="0" applyNumberFormat="0" applyBorder="0" applyAlignment="0" applyProtection="0"/>
    <xf numFmtId="165" fontId="14" fillId="42" borderId="0" applyNumberFormat="0" applyBorder="0" applyAlignment="0" applyProtection="0"/>
    <xf numFmtId="165" fontId="14" fillId="42" borderId="0" applyNumberFormat="0" applyBorder="0" applyAlignment="0" applyProtection="0"/>
    <xf numFmtId="165" fontId="14" fillId="42" borderId="0" applyNumberFormat="0" applyBorder="0" applyAlignment="0" applyProtection="0"/>
    <xf numFmtId="165" fontId="14" fillId="42" borderId="0" applyNumberFormat="0" applyBorder="0" applyAlignment="0" applyProtection="0"/>
    <xf numFmtId="165" fontId="14" fillId="42" borderId="0" applyNumberFormat="0" applyBorder="0" applyAlignment="0" applyProtection="0"/>
    <xf numFmtId="165" fontId="14" fillId="42" borderId="0" applyNumberFormat="0" applyBorder="0" applyAlignment="0" applyProtection="0"/>
    <xf numFmtId="165" fontId="14" fillId="42" borderId="0" applyNumberFormat="0" applyBorder="0" applyAlignment="0" applyProtection="0"/>
    <xf numFmtId="165" fontId="14" fillId="42" borderId="0" applyNumberFormat="0" applyBorder="0" applyAlignment="0" applyProtection="0"/>
    <xf numFmtId="165" fontId="19" fillId="13" borderId="40" applyNumberFormat="0" applyAlignment="0" applyProtection="0"/>
    <xf numFmtId="165" fontId="19" fillId="14" borderId="40" applyNumberFormat="0" applyAlignment="0" applyProtection="0"/>
    <xf numFmtId="165" fontId="19" fillId="14" borderId="40" applyNumberFormat="0" applyAlignment="0" applyProtection="0"/>
    <xf numFmtId="165" fontId="19" fillId="14" borderId="40" applyNumberFormat="0" applyAlignment="0" applyProtection="0"/>
    <xf numFmtId="165" fontId="19" fillId="14" borderId="40" applyNumberFormat="0" applyAlignment="0" applyProtection="0"/>
    <xf numFmtId="165" fontId="19" fillId="14" borderId="40" applyNumberFormat="0" applyAlignment="0" applyProtection="0"/>
    <xf numFmtId="165" fontId="19" fillId="14" borderId="40" applyNumberFormat="0" applyAlignment="0" applyProtection="0"/>
    <xf numFmtId="165" fontId="19" fillId="14" borderId="40" applyNumberFormat="0" applyAlignment="0" applyProtection="0"/>
    <xf numFmtId="165" fontId="19" fillId="14" borderId="40" applyNumberFormat="0" applyAlignment="0" applyProtection="0"/>
    <xf numFmtId="165" fontId="19" fillId="14" borderId="40" applyNumberFormat="0" applyAlignment="0" applyProtection="0"/>
    <xf numFmtId="165" fontId="20" fillId="5" borderId="0" applyNumberFormat="0" applyBorder="0" applyAlignment="0" applyProtection="0"/>
    <xf numFmtId="165" fontId="20" fillId="6" borderId="0" applyNumberFormat="0" applyBorder="0" applyAlignment="0" applyProtection="0"/>
    <xf numFmtId="165" fontId="20" fillId="6" borderId="0" applyNumberFormat="0" applyBorder="0" applyAlignment="0" applyProtection="0"/>
    <xf numFmtId="165" fontId="20" fillId="6" borderId="0" applyNumberFormat="0" applyBorder="0" applyAlignment="0" applyProtection="0"/>
    <xf numFmtId="165" fontId="20" fillId="6" borderId="0" applyNumberFormat="0" applyBorder="0" applyAlignment="0" applyProtection="0"/>
    <xf numFmtId="165" fontId="20" fillId="6" borderId="0" applyNumberFormat="0" applyBorder="0" applyAlignment="0" applyProtection="0"/>
    <xf numFmtId="165" fontId="20" fillId="6" borderId="0" applyNumberFormat="0" applyBorder="0" applyAlignment="0" applyProtection="0"/>
    <xf numFmtId="165" fontId="20" fillId="6" borderId="0" applyNumberFormat="0" applyBorder="0" applyAlignment="0" applyProtection="0"/>
    <xf numFmtId="165" fontId="20" fillId="6" borderId="0" applyNumberFormat="0" applyBorder="0" applyAlignment="0" applyProtection="0"/>
    <xf numFmtId="165" fontId="20" fillId="6" borderId="0" applyNumberFormat="0" applyBorder="0" applyAlignment="0" applyProtection="0"/>
    <xf numFmtId="172" fontId="9" fillId="0" borderId="0" applyFill="0" applyBorder="0" applyAlignment="0" applyProtection="0"/>
    <xf numFmtId="172" fontId="9" fillId="0" borderId="0" applyFill="0" applyBorder="0" applyAlignment="0" applyProtection="0"/>
    <xf numFmtId="172" fontId="9" fillId="0" borderId="0" applyFill="0" applyBorder="0" applyAlignment="0" applyProtection="0"/>
    <xf numFmtId="172" fontId="9" fillId="0" borderId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72" fontId="9" fillId="0" borderId="0" applyFill="0" applyBorder="0" applyAlignment="0" applyProtection="0"/>
    <xf numFmtId="172" fontId="9" fillId="0" borderId="0" applyFill="0" applyBorder="0" applyAlignment="0" applyProtection="0"/>
    <xf numFmtId="172" fontId="9" fillId="0" borderId="0" applyFill="0" applyBorder="0" applyAlignment="0" applyProtection="0"/>
    <xf numFmtId="172" fontId="9" fillId="0" borderId="0" applyFill="0" applyBorder="0" applyAlignment="0" applyProtection="0"/>
    <xf numFmtId="172" fontId="9" fillId="0" borderId="0" applyFill="0" applyBorder="0" applyAlignment="0" applyProtection="0"/>
    <xf numFmtId="165" fontId="21" fillId="43" borderId="0" applyNumberFormat="0" applyBorder="0" applyAlignment="0" applyProtection="0"/>
    <xf numFmtId="165" fontId="21" fillId="44" borderId="0" applyNumberFormat="0" applyBorder="0" applyAlignment="0" applyProtection="0"/>
    <xf numFmtId="165" fontId="21" fillId="44" borderId="0" applyNumberFormat="0" applyBorder="0" applyAlignment="0" applyProtection="0"/>
    <xf numFmtId="165" fontId="21" fillId="44" borderId="0" applyNumberFormat="0" applyBorder="0" applyAlignment="0" applyProtection="0"/>
    <xf numFmtId="165" fontId="21" fillId="44" borderId="0" applyNumberFormat="0" applyBorder="0" applyAlignment="0" applyProtection="0"/>
    <xf numFmtId="165" fontId="21" fillId="44" borderId="0" applyNumberFormat="0" applyBorder="0" applyAlignment="0" applyProtection="0"/>
    <xf numFmtId="165" fontId="21" fillId="44" borderId="0" applyNumberFormat="0" applyBorder="0" applyAlignment="0" applyProtection="0"/>
    <xf numFmtId="165" fontId="21" fillId="44" borderId="0" applyNumberFormat="0" applyBorder="0" applyAlignment="0" applyProtection="0"/>
    <xf numFmtId="165" fontId="21" fillId="44" borderId="0" applyNumberFormat="0" applyBorder="0" applyAlignment="0" applyProtection="0"/>
    <xf numFmtId="165" fontId="21" fillId="44" borderId="0" applyNumberFormat="0" applyBorder="0" applyAlignment="0" applyProtection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5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5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0" borderId="0"/>
    <xf numFmtId="165" fontId="9" fillId="45" borderId="43" applyNumberFormat="0" applyFont="0" applyAlignment="0" applyProtection="0"/>
    <xf numFmtId="165" fontId="9" fillId="46" borderId="43" applyNumberFormat="0" applyAlignment="0" applyProtection="0"/>
    <xf numFmtId="165" fontId="9" fillId="46" borderId="43" applyNumberFormat="0" applyAlignment="0" applyProtection="0"/>
    <xf numFmtId="165" fontId="9" fillId="46" borderId="43" applyNumberFormat="0" applyAlignment="0" applyProtection="0"/>
    <xf numFmtId="165" fontId="9" fillId="46" borderId="43" applyNumberFormat="0" applyAlignment="0" applyProtection="0"/>
    <xf numFmtId="165" fontId="9" fillId="46" borderId="43" applyNumberFormat="0" applyAlignment="0" applyProtection="0"/>
    <xf numFmtId="165" fontId="9" fillId="46" borderId="43" applyNumberFormat="0" applyAlignment="0" applyProtection="0"/>
    <xf numFmtId="165" fontId="9" fillId="46" borderId="43" applyNumberFormat="0" applyAlignment="0" applyProtection="0"/>
    <xf numFmtId="165" fontId="9" fillId="46" borderId="43" applyNumberFormat="0" applyAlignment="0" applyProtection="0"/>
    <xf numFmtId="165" fontId="9" fillId="46" borderId="43" applyNumberFormat="0" applyAlignment="0" applyProtection="0"/>
    <xf numFmtId="165" fontId="9" fillId="45" borderId="43" applyNumberFormat="0" applyFont="0" applyAlignment="0" applyProtection="0"/>
    <xf numFmtId="165" fontId="9" fillId="45" borderId="43" applyNumberFormat="0" applyFont="0" applyAlignment="0" applyProtection="0"/>
    <xf numFmtId="165" fontId="9" fillId="45" borderId="43" applyNumberFormat="0" applyFont="0" applyAlignment="0" applyProtection="0"/>
    <xf numFmtId="165" fontId="9" fillId="45" borderId="43" applyNumberFormat="0" applyFont="0" applyAlignment="0" applyProtection="0"/>
    <xf numFmtId="165" fontId="9" fillId="45" borderId="43" applyNumberFormat="0" applyFont="0" applyAlignment="0" applyProtection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165" fontId="22" fillId="31" borderId="44" applyNumberFormat="0" applyAlignment="0" applyProtection="0"/>
    <xf numFmtId="165" fontId="22" fillId="32" borderId="44" applyNumberFormat="0" applyAlignment="0" applyProtection="0"/>
    <xf numFmtId="165" fontId="22" fillId="32" borderId="44" applyNumberFormat="0" applyAlignment="0" applyProtection="0"/>
    <xf numFmtId="165" fontId="22" fillId="32" borderId="44" applyNumberFormat="0" applyAlignment="0" applyProtection="0"/>
    <xf numFmtId="165" fontId="22" fillId="32" borderId="44" applyNumberFormat="0" applyAlignment="0" applyProtection="0"/>
    <xf numFmtId="165" fontId="22" fillId="32" borderId="44" applyNumberFormat="0" applyAlignment="0" applyProtection="0"/>
    <xf numFmtId="165" fontId="22" fillId="32" borderId="44" applyNumberFormat="0" applyAlignment="0" applyProtection="0"/>
    <xf numFmtId="165" fontId="22" fillId="32" borderId="44" applyNumberFormat="0" applyAlignment="0" applyProtection="0"/>
    <xf numFmtId="165" fontId="22" fillId="32" borderId="44" applyNumberFormat="0" applyAlignment="0" applyProtection="0"/>
    <xf numFmtId="165" fontId="22" fillId="32" borderId="44" applyNumberFormat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43" fontId="7" fillId="0" borderId="0" applyFont="0" applyFill="0" applyBorder="0" applyAlignment="0" applyProtection="0"/>
    <xf numFmtId="173" fontId="9" fillId="0" borderId="0" applyFill="0" applyBorder="0" applyAlignment="0" applyProtection="0"/>
    <xf numFmtId="173" fontId="9" fillId="0" borderId="0" applyFill="0" applyBorder="0" applyAlignment="0" applyProtection="0"/>
    <xf numFmtId="43" fontId="9" fillId="0" borderId="0" applyFont="0" applyFill="0" applyBorder="0" applyAlignment="0" applyProtection="0"/>
    <xf numFmtId="165" fontId="23" fillId="0" borderId="0" applyNumberFormat="0" applyFill="0" applyBorder="0" applyAlignment="0" applyProtection="0"/>
    <xf numFmtId="165" fontId="24" fillId="0" borderId="0" applyNumberFormat="0" applyFill="0" applyBorder="0" applyAlignment="0" applyProtection="0"/>
    <xf numFmtId="165" fontId="25" fillId="0" borderId="0" applyNumberFormat="0" applyFill="0" applyBorder="0" applyAlignment="0" applyProtection="0"/>
    <xf numFmtId="165" fontId="25" fillId="0" borderId="0" applyNumberFormat="0" applyFill="0" applyBorder="0" applyAlignment="0" applyProtection="0"/>
    <xf numFmtId="165" fontId="25" fillId="0" borderId="0" applyNumberFormat="0" applyFill="0" applyBorder="0" applyAlignment="0" applyProtection="0"/>
    <xf numFmtId="165" fontId="26" fillId="0" borderId="0" applyNumberFormat="0" applyFill="0" applyBorder="0" applyAlignment="0" applyProtection="0"/>
    <xf numFmtId="165" fontId="27" fillId="0" borderId="45" applyNumberFormat="0" applyFill="0" applyAlignment="0" applyProtection="0"/>
    <xf numFmtId="165" fontId="27" fillId="0" borderId="45" applyNumberFormat="0" applyFill="0" applyAlignment="0" applyProtection="0"/>
    <xf numFmtId="165" fontId="25" fillId="0" borderId="0" applyNumberFormat="0" applyFill="0" applyBorder="0" applyAlignment="0" applyProtection="0"/>
    <xf numFmtId="165" fontId="25" fillId="0" borderId="0" applyNumberFormat="0" applyFill="0" applyBorder="0" applyAlignment="0" applyProtection="0"/>
    <xf numFmtId="165" fontId="25" fillId="0" borderId="0" applyNumberFormat="0" applyFill="0" applyBorder="0" applyAlignment="0" applyProtection="0"/>
    <xf numFmtId="165" fontId="25" fillId="0" borderId="0" applyNumberFormat="0" applyFill="0" applyBorder="0" applyAlignment="0" applyProtection="0"/>
    <xf numFmtId="165" fontId="25" fillId="0" borderId="0" applyNumberFormat="0" applyFill="0" applyBorder="0" applyAlignment="0" applyProtection="0"/>
    <xf numFmtId="165" fontId="25" fillId="0" borderId="0" applyNumberFormat="0" applyFill="0" applyBorder="0" applyAlignment="0" applyProtection="0"/>
    <xf numFmtId="165" fontId="25" fillId="0" borderId="0" applyNumberFormat="0" applyFill="0" applyBorder="0" applyAlignment="0" applyProtection="0"/>
    <xf numFmtId="165" fontId="25" fillId="0" borderId="0" applyNumberFormat="0" applyFill="0" applyBorder="0" applyAlignment="0" applyProtection="0"/>
    <xf numFmtId="165" fontId="25" fillId="0" borderId="0" applyNumberFormat="0" applyFill="0" applyBorder="0" applyAlignment="0" applyProtection="0"/>
    <xf numFmtId="165" fontId="28" fillId="0" borderId="46" applyNumberFormat="0" applyFill="0" applyAlignment="0" applyProtection="0"/>
    <xf numFmtId="165" fontId="29" fillId="0" borderId="47" applyNumberFormat="0" applyFill="0" applyAlignment="0" applyProtection="0"/>
    <xf numFmtId="165" fontId="29" fillId="0" borderId="0" applyNumberFormat="0" applyFill="0" applyBorder="0" applyAlignment="0" applyProtection="0"/>
    <xf numFmtId="165" fontId="26" fillId="0" borderId="0" applyNumberFormat="0" applyFill="0" applyBorder="0" applyAlignment="0" applyProtection="0"/>
    <xf numFmtId="165" fontId="25" fillId="0" borderId="0" applyNumberFormat="0" applyFill="0" applyBorder="0" applyAlignment="0" applyProtection="0"/>
    <xf numFmtId="165" fontId="25" fillId="0" borderId="0" applyNumberFormat="0" applyFill="0" applyBorder="0" applyAlignment="0" applyProtection="0"/>
    <xf numFmtId="165" fontId="25" fillId="0" borderId="0" applyNumberFormat="0" applyFill="0" applyBorder="0" applyAlignment="0" applyProtection="0"/>
    <xf numFmtId="165" fontId="25" fillId="0" borderId="0" applyNumberFormat="0" applyFill="0" applyBorder="0" applyAlignment="0" applyProtection="0"/>
    <xf numFmtId="165" fontId="25" fillId="0" borderId="0" applyNumberFormat="0" applyFill="0" applyBorder="0" applyAlignment="0" applyProtection="0"/>
    <xf numFmtId="165" fontId="25" fillId="0" borderId="0" applyNumberFormat="0" applyFill="0" applyBorder="0" applyAlignment="0" applyProtection="0"/>
    <xf numFmtId="165" fontId="25" fillId="0" borderId="0" applyNumberFormat="0" applyFill="0" applyBorder="0" applyAlignment="0" applyProtection="0"/>
    <xf numFmtId="165" fontId="25" fillId="0" borderId="0" applyNumberFormat="0" applyFill="0" applyBorder="0" applyAlignment="0" applyProtection="0"/>
    <xf numFmtId="165" fontId="25" fillId="0" borderId="0" applyNumberFormat="0" applyFill="0" applyBorder="0" applyAlignment="0" applyProtection="0"/>
    <xf numFmtId="165" fontId="30" fillId="0" borderId="48" applyNumberFormat="0" applyFill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71" fontId="9" fillId="0" borderId="0" applyFill="0" applyBorder="0" applyAlignment="0" applyProtection="0"/>
    <xf numFmtId="165" fontId="13" fillId="0" borderId="0"/>
    <xf numFmtId="171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ill="0" applyBorder="0" applyAlignment="0" applyProtection="0"/>
    <xf numFmtId="164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ill="0" applyBorder="0" applyAlignment="0" applyProtection="0"/>
    <xf numFmtId="164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ill="0" applyBorder="0" applyAlignment="0" applyProtection="0"/>
    <xf numFmtId="164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ill="0" applyBorder="0" applyAlignment="0" applyProtection="0"/>
    <xf numFmtId="164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ill="0" applyBorder="0" applyAlignment="0" applyProtection="0"/>
    <xf numFmtId="164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ill="0" applyBorder="0" applyAlignment="0" applyProtection="0"/>
    <xf numFmtId="164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ill="0" applyBorder="0" applyAlignment="0" applyProtection="0"/>
    <xf numFmtId="164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</cellStyleXfs>
  <cellXfs count="516">
    <xf numFmtId="165" fontId="0" fillId="0" borderId="0" xfId="0"/>
    <xf numFmtId="165" fontId="0" fillId="2" borderId="0" xfId="0" applyFill="1"/>
    <xf numFmtId="165" fontId="0" fillId="2" borderId="0" xfId="0" applyFill="1" applyAlignment="1">
      <alignment vertical="center" wrapText="1"/>
    </xf>
    <xf numFmtId="165" fontId="0" fillId="2" borderId="1" xfId="0" applyFill="1" applyBorder="1"/>
    <xf numFmtId="165" fontId="0" fillId="2" borderId="3" xfId="0" applyFill="1" applyBorder="1"/>
    <xf numFmtId="165" fontId="0" fillId="2" borderId="5" xfId="0" applyFill="1" applyBorder="1"/>
    <xf numFmtId="165" fontId="0" fillId="2" borderId="6" xfId="0" applyFill="1" applyBorder="1"/>
    <xf numFmtId="165" fontId="0" fillId="2" borderId="8" xfId="0" applyFill="1" applyBorder="1"/>
    <xf numFmtId="165" fontId="0" fillId="2" borderId="9" xfId="0" applyFill="1" applyBorder="1"/>
    <xf numFmtId="165" fontId="1" fillId="2" borderId="16" xfId="0" applyFont="1" applyFill="1" applyBorder="1" applyAlignment="1">
      <alignment horizontal="center" vertical="center" wrapText="1"/>
    </xf>
    <xf numFmtId="165" fontId="1" fillId="2" borderId="17" xfId="0" applyFont="1" applyFill="1" applyBorder="1" applyAlignment="1">
      <alignment horizontal="center" vertical="center" wrapText="1"/>
    </xf>
    <xf numFmtId="165" fontId="1" fillId="2" borderId="18" xfId="0" applyFont="1" applyFill="1" applyBorder="1" applyAlignment="1">
      <alignment horizontal="center" vertical="center" wrapText="1"/>
    </xf>
    <xf numFmtId="165" fontId="1" fillId="2" borderId="4" xfId="0" applyFont="1" applyFill="1" applyBorder="1" applyAlignment="1">
      <alignment horizontal="center" vertical="center" wrapText="1"/>
    </xf>
    <xf numFmtId="165" fontId="1" fillId="2" borderId="5" xfId="0" applyFont="1" applyFill="1" applyBorder="1" applyAlignment="1">
      <alignment horizontal="center" vertical="center" wrapText="1"/>
    </xf>
    <xf numFmtId="165" fontId="1" fillId="2" borderId="6" xfId="0" applyFont="1" applyFill="1" applyBorder="1" applyAlignment="1">
      <alignment horizontal="center" vertical="center" wrapText="1"/>
    </xf>
    <xf numFmtId="165" fontId="0" fillId="2" borderId="0" xfId="0" applyFill="1" applyAlignment="1">
      <alignment horizontal="center" vertical="center"/>
    </xf>
    <xf numFmtId="165" fontId="0" fillId="2" borderId="0" xfId="0" applyFill="1" applyAlignment="1">
      <alignment vertical="center"/>
    </xf>
    <xf numFmtId="165" fontId="0" fillId="2" borderId="7" xfId="0" applyFill="1" applyBorder="1" applyAlignment="1">
      <alignment horizontal="center" vertical="center"/>
    </xf>
    <xf numFmtId="165" fontId="0" fillId="2" borderId="2" xfId="0" applyFill="1" applyBorder="1" applyAlignment="1">
      <alignment horizontal="center" vertical="center"/>
    </xf>
    <xf numFmtId="165" fontId="0" fillId="2" borderId="4" xfId="0" applyFill="1" applyBorder="1" applyAlignment="1">
      <alignment horizontal="center" vertical="center"/>
    </xf>
    <xf numFmtId="165" fontId="0" fillId="2" borderId="0" xfId="0" applyFill="1" applyAlignment="1">
      <alignment horizontal="left" vertical="center"/>
    </xf>
    <xf numFmtId="165" fontId="0" fillId="2" borderId="8" xfId="0" applyFill="1" applyBorder="1" applyAlignment="1">
      <alignment horizontal="center" vertical="center"/>
    </xf>
    <xf numFmtId="165" fontId="0" fillId="2" borderId="9" xfId="0" applyFill="1" applyBorder="1" applyAlignment="1">
      <alignment horizontal="center" vertical="center"/>
    </xf>
    <xf numFmtId="165" fontId="0" fillId="2" borderId="1" xfId="0" applyFill="1" applyBorder="1" applyAlignment="1">
      <alignment horizontal="center" vertical="center"/>
    </xf>
    <xf numFmtId="165" fontId="0" fillId="2" borderId="3" xfId="0" applyFill="1" applyBorder="1" applyAlignment="1">
      <alignment horizontal="center" vertical="center"/>
    </xf>
    <xf numFmtId="165" fontId="0" fillId="2" borderId="5" xfId="0" applyFill="1" applyBorder="1" applyAlignment="1">
      <alignment horizontal="center" vertical="center"/>
    </xf>
    <xf numFmtId="165" fontId="0" fillId="2" borderId="6" xfId="0" applyFill="1" applyBorder="1" applyAlignment="1">
      <alignment horizontal="center" vertical="center"/>
    </xf>
    <xf numFmtId="17" fontId="0" fillId="2" borderId="8" xfId="0" applyNumberFormat="1" applyFill="1" applyBorder="1" applyAlignment="1">
      <alignment horizontal="center" vertical="center"/>
    </xf>
    <xf numFmtId="17" fontId="0" fillId="2" borderId="1" xfId="0" applyNumberFormat="1" applyFill="1" applyBorder="1" applyAlignment="1">
      <alignment horizontal="center" vertical="center"/>
    </xf>
    <xf numFmtId="17" fontId="0" fillId="2" borderId="5" xfId="0" applyNumberFormat="1" applyFill="1" applyBorder="1" applyAlignment="1">
      <alignment horizontal="center" vertical="center"/>
    </xf>
    <xf numFmtId="165" fontId="1" fillId="2" borderId="0" xfId="0" applyFont="1" applyFill="1" applyAlignment="1">
      <alignment horizontal="left" vertical="center"/>
    </xf>
    <xf numFmtId="165" fontId="6" fillId="2" borderId="0" xfId="0" applyFont="1" applyFill="1" applyAlignment="1">
      <alignment vertical="center"/>
    </xf>
    <xf numFmtId="166" fontId="6" fillId="2" borderId="0" xfId="0" applyNumberFormat="1" applyFont="1" applyFill="1" applyAlignment="1">
      <alignment vertical="center"/>
    </xf>
    <xf numFmtId="167" fontId="6" fillId="2" borderId="0" xfId="0" applyNumberFormat="1" applyFont="1" applyFill="1" applyAlignment="1">
      <alignment vertical="center"/>
    </xf>
    <xf numFmtId="2" fontId="6" fillId="2" borderId="0" xfId="0" applyNumberFormat="1" applyFont="1" applyFill="1" applyAlignment="1">
      <alignment vertical="center"/>
    </xf>
    <xf numFmtId="2" fontId="10" fillId="2" borderId="0" xfId="2" applyNumberFormat="1" applyFont="1" applyFill="1" applyAlignment="1">
      <alignment vertical="center"/>
    </xf>
    <xf numFmtId="2" fontId="10" fillId="2" borderId="0" xfId="3" applyNumberFormat="1" applyFont="1" applyFill="1" applyAlignment="1">
      <alignment vertical="center"/>
    </xf>
    <xf numFmtId="2" fontId="11" fillId="2" borderId="0" xfId="3" applyNumberFormat="1" applyFont="1" applyFill="1" applyAlignment="1">
      <alignment vertical="center"/>
    </xf>
    <xf numFmtId="166" fontId="10" fillId="2" borderId="1" xfId="5" applyNumberFormat="1" applyFont="1" applyFill="1" applyBorder="1" applyAlignment="1">
      <alignment horizontal="center" vertical="center"/>
    </xf>
    <xf numFmtId="166" fontId="10" fillId="2" borderId="1" xfId="2" applyNumberFormat="1" applyFont="1" applyFill="1" applyBorder="1" applyAlignment="1">
      <alignment horizontal="center" vertical="center"/>
    </xf>
    <xf numFmtId="2" fontId="6" fillId="2" borderId="0" xfId="0" applyNumberFormat="1" applyFont="1" applyFill="1" applyBorder="1" applyAlignment="1">
      <alignment vertical="center"/>
    </xf>
    <xf numFmtId="170" fontId="6" fillId="2" borderId="0" xfId="3" applyNumberFormat="1" applyFont="1" applyFill="1" applyAlignment="1">
      <alignment vertical="center"/>
    </xf>
    <xf numFmtId="170" fontId="6" fillId="2" borderId="0" xfId="0" applyNumberFormat="1" applyFont="1" applyFill="1" applyAlignment="1">
      <alignment vertical="center"/>
    </xf>
    <xf numFmtId="165" fontId="4" fillId="2" borderId="0" xfId="0" applyFont="1" applyFill="1"/>
    <xf numFmtId="165" fontId="4" fillId="2" borderId="3" xfId="0" applyFont="1" applyFill="1" applyBorder="1"/>
    <xf numFmtId="165" fontId="0" fillId="2" borderId="1" xfId="0" applyFill="1" applyBorder="1" applyAlignment="1">
      <alignment horizontal="center" vertical="center"/>
    </xf>
    <xf numFmtId="1" fontId="0" fillId="2" borderId="2" xfId="0" applyNumberFormat="1" applyFill="1" applyBorder="1" applyAlignment="1">
      <alignment horizontal="center" vertical="center"/>
    </xf>
    <xf numFmtId="1" fontId="0" fillId="2" borderId="4" xfId="0" applyNumberFormat="1" applyFill="1" applyBorder="1" applyAlignment="1">
      <alignment horizontal="center" vertical="center"/>
    </xf>
    <xf numFmtId="174" fontId="4" fillId="2" borderId="1" xfId="0" applyNumberFormat="1" applyFont="1" applyFill="1" applyBorder="1" applyAlignment="1">
      <alignment horizontal="center" vertical="center"/>
    </xf>
    <xf numFmtId="165" fontId="12" fillId="2" borderId="29" xfId="0" applyFont="1" applyFill="1" applyBorder="1" applyAlignment="1">
      <alignment horizontal="center" vertical="center" wrapText="1"/>
    </xf>
    <xf numFmtId="165" fontId="12" fillId="2" borderId="30" xfId="0" applyFont="1" applyFill="1" applyBorder="1" applyAlignment="1">
      <alignment horizontal="center" vertical="center" wrapText="1"/>
    </xf>
    <xf numFmtId="4" fontId="32" fillId="2" borderId="32" xfId="0" applyNumberFormat="1" applyFont="1" applyFill="1" applyBorder="1" applyAlignment="1">
      <alignment horizontal="center" vertical="center"/>
    </xf>
    <xf numFmtId="175" fontId="10" fillId="2" borderId="2" xfId="515" applyNumberFormat="1" applyFont="1" applyFill="1" applyBorder="1" applyAlignment="1">
      <alignment horizontal="center" vertical="center"/>
    </xf>
    <xf numFmtId="165" fontId="34" fillId="2" borderId="33" xfId="0" applyFont="1" applyFill="1" applyBorder="1"/>
    <xf numFmtId="43" fontId="0" fillId="2" borderId="0" xfId="515" applyFont="1" applyFill="1" applyAlignment="1">
      <alignment horizontal="left" vertical="center" indent="11"/>
    </xf>
    <xf numFmtId="49" fontId="31" fillId="2" borderId="13" xfId="0" applyNumberFormat="1" applyFont="1" applyFill="1" applyBorder="1" applyAlignment="1">
      <alignment vertical="center"/>
    </xf>
    <xf numFmtId="49" fontId="31" fillId="2" borderId="14" xfId="0" applyNumberFormat="1" applyFont="1" applyFill="1" applyBorder="1" applyAlignment="1">
      <alignment horizontal="right" vertical="center"/>
    </xf>
    <xf numFmtId="49" fontId="33" fillId="2" borderId="14" xfId="0" applyNumberFormat="1" applyFont="1" applyFill="1" applyBorder="1" applyAlignment="1">
      <alignment vertical="center"/>
    </xf>
    <xf numFmtId="49" fontId="31" fillId="2" borderId="14" xfId="0" applyNumberFormat="1" applyFont="1" applyFill="1" applyBorder="1" applyAlignment="1">
      <alignment vertical="center"/>
    </xf>
    <xf numFmtId="49" fontId="33" fillId="2" borderId="14" xfId="0" applyNumberFormat="1" applyFont="1" applyFill="1" applyBorder="1" applyAlignment="1">
      <alignment horizontal="left" vertical="center"/>
    </xf>
    <xf numFmtId="1" fontId="33" fillId="2" borderId="15" xfId="0" applyNumberFormat="1" applyFont="1" applyFill="1" applyBorder="1" applyAlignment="1">
      <alignment horizontal="left" vertical="center" indent="1"/>
    </xf>
    <xf numFmtId="165" fontId="33" fillId="2" borderId="0" xfId="0" applyFont="1" applyFill="1"/>
    <xf numFmtId="165" fontId="12" fillId="2" borderId="4" xfId="0" applyFont="1" applyFill="1" applyBorder="1" applyAlignment="1">
      <alignment horizontal="center" vertical="center" wrapText="1"/>
    </xf>
    <xf numFmtId="165" fontId="12" fillId="2" borderId="5" xfId="0" applyFont="1" applyFill="1" applyBorder="1" applyAlignment="1">
      <alignment horizontal="center" vertical="center" wrapText="1"/>
    </xf>
    <xf numFmtId="165" fontId="12" fillId="2" borderId="6" xfId="0" applyFont="1" applyFill="1" applyBorder="1" applyAlignment="1">
      <alignment horizontal="center" vertical="center" wrapText="1"/>
    </xf>
    <xf numFmtId="4" fontId="4" fillId="2" borderId="1" xfId="0" applyNumberFormat="1" applyFont="1" applyFill="1" applyBorder="1" applyAlignment="1">
      <alignment horizontal="center" vertical="center"/>
    </xf>
    <xf numFmtId="14" fontId="0" fillId="2" borderId="1" xfId="0" applyNumberFormat="1" applyFill="1" applyBorder="1" applyAlignment="1">
      <alignment horizontal="center" vertical="center"/>
    </xf>
    <xf numFmtId="14" fontId="0" fillId="2" borderId="8" xfId="0" applyNumberFormat="1" applyFill="1" applyBorder="1" applyAlignment="1">
      <alignment horizontal="center" vertical="center"/>
    </xf>
    <xf numFmtId="165" fontId="0" fillId="2" borderId="0" xfId="0" applyFill="1" applyAlignment="1">
      <alignment horizontal="center" vertical="center" wrapText="1"/>
    </xf>
    <xf numFmtId="165" fontId="0" fillId="2" borderId="32" xfId="0" applyFill="1" applyBorder="1" applyAlignment="1">
      <alignment horizontal="center" vertical="center"/>
    </xf>
    <xf numFmtId="165" fontId="0" fillId="2" borderId="33" xfId="0" applyFill="1" applyBorder="1" applyAlignment="1">
      <alignment horizontal="center" vertical="center"/>
    </xf>
    <xf numFmtId="165" fontId="32" fillId="2" borderId="32" xfId="0" applyFont="1" applyFill="1" applyBorder="1" applyAlignment="1">
      <alignment horizontal="right" vertical="center" indent="7"/>
    </xf>
    <xf numFmtId="165" fontId="0" fillId="2" borderId="12" xfId="0" applyFill="1" applyBorder="1" applyAlignment="1">
      <alignment horizontal="center" vertical="center"/>
    </xf>
    <xf numFmtId="165" fontId="0" fillId="2" borderId="31" xfId="0" applyFill="1" applyBorder="1" applyAlignment="1">
      <alignment horizontal="left" vertical="center"/>
    </xf>
    <xf numFmtId="165" fontId="0" fillId="2" borderId="0" xfId="0" applyFill="1" applyBorder="1" applyAlignment="1">
      <alignment horizontal="left" vertical="center"/>
    </xf>
    <xf numFmtId="4" fontId="32" fillId="2" borderId="33" xfId="0" applyNumberFormat="1" applyFont="1" applyFill="1" applyBorder="1" applyAlignment="1">
      <alignment horizontal="center" vertical="center"/>
    </xf>
    <xf numFmtId="165" fontId="12" fillId="2" borderId="52" xfId="0" applyFont="1" applyFill="1" applyBorder="1" applyAlignment="1">
      <alignment horizontal="center" vertical="center" wrapText="1"/>
    </xf>
    <xf numFmtId="0" fontId="4" fillId="2" borderId="0" xfId="526" applyFont="1" applyFill="1"/>
    <xf numFmtId="0" fontId="4" fillId="2" borderId="28" xfId="526" applyFont="1" applyFill="1" applyBorder="1" applyAlignment="1">
      <alignment vertical="center"/>
    </xf>
    <xf numFmtId="0" fontId="4" fillId="2" borderId="0" xfId="526" applyFont="1" applyFill="1" applyBorder="1" applyAlignment="1">
      <alignment vertical="center"/>
    </xf>
    <xf numFmtId="0" fontId="4" fillId="2" borderId="53" xfId="526" applyFont="1" applyFill="1" applyBorder="1" applyAlignment="1">
      <alignment vertical="center"/>
    </xf>
    <xf numFmtId="0" fontId="4" fillId="2" borderId="54" xfId="526" applyFont="1" applyFill="1" applyBorder="1" applyAlignment="1">
      <alignment vertical="center"/>
    </xf>
    <xf numFmtId="165" fontId="12" fillId="2" borderId="0" xfId="0" applyFont="1" applyFill="1" applyAlignment="1">
      <alignment vertical="center"/>
    </xf>
    <xf numFmtId="165" fontId="1" fillId="2" borderId="0" xfId="0" applyFont="1" applyFill="1" applyAlignment="1">
      <alignment vertical="center"/>
    </xf>
    <xf numFmtId="165" fontId="2" fillId="2" borderId="1" xfId="0" applyFont="1" applyFill="1" applyBorder="1" applyAlignment="1">
      <alignment horizontal="center" vertical="center" wrapText="1"/>
    </xf>
    <xf numFmtId="9" fontId="38" fillId="2" borderId="0" xfId="527" applyFont="1" applyFill="1" applyAlignment="1">
      <alignment horizontal="center"/>
    </xf>
    <xf numFmtId="176" fontId="0" fillId="2" borderId="11" xfId="0" applyNumberFormat="1" applyFill="1" applyBorder="1" applyAlignment="1">
      <alignment horizontal="center" vertical="center"/>
    </xf>
    <xf numFmtId="176" fontId="0" fillId="2" borderId="1" xfId="0" applyNumberFormat="1" applyFill="1" applyBorder="1" applyAlignment="1">
      <alignment horizontal="center" vertical="center"/>
    </xf>
    <xf numFmtId="44" fontId="0" fillId="2" borderId="0" xfId="516" applyFont="1" applyFill="1"/>
    <xf numFmtId="165" fontId="31" fillId="2" borderId="0" xfId="0" applyFont="1" applyFill="1"/>
    <xf numFmtId="44" fontId="31" fillId="2" borderId="0" xfId="516" applyFont="1" applyFill="1"/>
    <xf numFmtId="165" fontId="0" fillId="2" borderId="0" xfId="0" applyFill="1"/>
    <xf numFmtId="165" fontId="0" fillId="2" borderId="0" xfId="0" applyFill="1" applyAlignment="1">
      <alignment vertical="center" wrapText="1"/>
    </xf>
    <xf numFmtId="165" fontId="1" fillId="2" borderId="10" xfId="0" applyFont="1" applyFill="1" applyBorder="1" applyAlignment="1">
      <alignment horizontal="center" vertical="center" wrapText="1"/>
    </xf>
    <xf numFmtId="165" fontId="1" fillId="2" borderId="11" xfId="0" applyFont="1" applyFill="1" applyBorder="1" applyAlignment="1">
      <alignment horizontal="center" vertical="center" wrapText="1"/>
    </xf>
    <xf numFmtId="2" fontId="0" fillId="2" borderId="0" xfId="0" applyNumberFormat="1" applyFill="1" applyAlignment="1">
      <alignment horizontal="center" vertical="center"/>
    </xf>
    <xf numFmtId="4" fontId="32" fillId="2" borderId="52" xfId="0" applyNumberFormat="1" applyFont="1" applyFill="1" applyBorder="1" applyAlignment="1">
      <alignment horizontal="center" vertical="center" wrapText="1"/>
    </xf>
    <xf numFmtId="165" fontId="4" fillId="2" borderId="1" xfId="0" applyFont="1" applyFill="1" applyBorder="1" applyAlignment="1">
      <alignment horizontal="center" vertical="center"/>
    </xf>
    <xf numFmtId="1" fontId="4" fillId="2" borderId="2" xfId="0" applyNumberFormat="1" applyFont="1" applyFill="1" applyBorder="1" applyAlignment="1">
      <alignment horizontal="center" vertical="center"/>
    </xf>
    <xf numFmtId="165" fontId="4" fillId="2" borderId="8" xfId="0" applyFont="1" applyFill="1" applyBorder="1" applyAlignment="1">
      <alignment horizontal="center" vertical="center" wrapText="1"/>
    </xf>
    <xf numFmtId="3" fontId="4" fillId="2" borderId="9" xfId="0" applyNumberFormat="1" applyFont="1" applyFill="1" applyBorder="1" applyAlignment="1">
      <alignment horizontal="center" vertical="center" wrapText="1"/>
    </xf>
    <xf numFmtId="165" fontId="0" fillId="2" borderId="1" xfId="0" applyFill="1" applyBorder="1" applyAlignment="1">
      <alignment vertical="center" wrapText="1"/>
    </xf>
    <xf numFmtId="177" fontId="1" fillId="2" borderId="1" xfId="0" applyNumberFormat="1" applyFont="1" applyFill="1" applyBorder="1" applyAlignment="1">
      <alignment horizontal="center" vertical="center" wrapText="1"/>
    </xf>
    <xf numFmtId="165" fontId="2" fillId="2" borderId="4" xfId="0" applyFont="1" applyFill="1" applyBorder="1" applyAlignment="1">
      <alignment horizontal="center" vertical="center"/>
    </xf>
    <xf numFmtId="165" fontId="1" fillId="2" borderId="11" xfId="0" applyFont="1" applyFill="1" applyBorder="1" applyAlignment="1">
      <alignment horizontal="center" vertical="center"/>
    </xf>
    <xf numFmtId="2" fontId="2" fillId="2" borderId="5" xfId="515" applyNumberFormat="1" applyFont="1" applyFill="1" applyBorder="1" applyAlignment="1">
      <alignment horizontal="center" vertical="center"/>
    </xf>
    <xf numFmtId="2" fontId="2" fillId="2" borderId="5" xfId="515" applyNumberFormat="1" applyFont="1" applyFill="1" applyBorder="1" applyAlignment="1">
      <alignment vertical="center"/>
    </xf>
    <xf numFmtId="2" fontId="2" fillId="2" borderId="6" xfId="515" applyNumberFormat="1" applyFont="1" applyFill="1" applyBorder="1" applyAlignment="1">
      <alignment vertical="center"/>
    </xf>
    <xf numFmtId="165" fontId="1" fillId="2" borderId="29" xfId="0" applyFont="1" applyFill="1" applyBorder="1" applyAlignment="1">
      <alignment horizontal="center" vertical="center" wrapText="1"/>
    </xf>
    <xf numFmtId="165" fontId="1" fillId="2" borderId="30" xfId="0" applyFont="1" applyFill="1" applyBorder="1" applyAlignment="1">
      <alignment horizontal="center" vertical="center" wrapText="1"/>
    </xf>
    <xf numFmtId="165" fontId="1" fillId="2" borderId="52" xfId="0" applyFont="1" applyFill="1" applyBorder="1" applyAlignment="1">
      <alignment horizontal="center" vertical="center" wrapText="1"/>
    </xf>
    <xf numFmtId="1" fontId="0" fillId="2" borderId="10" xfId="0" applyNumberFormat="1" applyFill="1" applyBorder="1" applyAlignment="1">
      <alignment horizontal="center" vertical="center"/>
    </xf>
    <xf numFmtId="165" fontId="1" fillId="2" borderId="12" xfId="0" applyFont="1" applyFill="1" applyBorder="1" applyAlignment="1">
      <alignment horizontal="center" vertical="center"/>
    </xf>
    <xf numFmtId="165" fontId="1" fillId="2" borderId="61" xfId="0" applyFont="1" applyFill="1" applyBorder="1" applyAlignment="1">
      <alignment horizontal="center" vertical="center" wrapText="1"/>
    </xf>
    <xf numFmtId="44" fontId="4" fillId="2" borderId="0" xfId="570" applyFont="1" applyFill="1"/>
    <xf numFmtId="0" fontId="4" fillId="2" borderId="2" xfId="526" applyFont="1" applyFill="1" applyBorder="1" applyAlignment="1">
      <alignment vertical="center"/>
    </xf>
    <xf numFmtId="0" fontId="4" fillId="2" borderId="3" xfId="526" applyFont="1" applyFill="1" applyBorder="1" applyAlignment="1">
      <alignment vertical="center"/>
    </xf>
    <xf numFmtId="0" fontId="4" fillId="2" borderId="10" xfId="526" applyFont="1" applyFill="1" applyBorder="1" applyAlignment="1">
      <alignment vertical="center"/>
    </xf>
    <xf numFmtId="0" fontId="4" fillId="2" borderId="12" xfId="526" applyFont="1" applyFill="1" applyBorder="1" applyAlignment="1">
      <alignment vertical="center"/>
    </xf>
    <xf numFmtId="0" fontId="4" fillId="2" borderId="4" xfId="526" applyFont="1" applyFill="1" applyBorder="1" applyAlignment="1">
      <alignment vertical="center"/>
    </xf>
    <xf numFmtId="0" fontId="4" fillId="2" borderId="6" xfId="526" applyFont="1" applyFill="1" applyBorder="1" applyAlignment="1">
      <alignment vertical="center"/>
    </xf>
    <xf numFmtId="176" fontId="0" fillId="2" borderId="38" xfId="0" applyNumberFormat="1" applyFill="1" applyBorder="1" applyAlignment="1">
      <alignment horizontal="center" vertical="center"/>
    </xf>
    <xf numFmtId="165" fontId="1" fillId="2" borderId="58" xfId="0" applyFont="1" applyFill="1" applyBorder="1" applyAlignment="1">
      <alignment horizontal="center" vertical="center" wrapText="1"/>
    </xf>
    <xf numFmtId="165" fontId="0" fillId="2" borderId="0" xfId="0" applyFont="1" applyFill="1" applyAlignment="1">
      <alignment vertical="center"/>
    </xf>
    <xf numFmtId="165" fontId="0" fillId="2" borderId="0" xfId="0" applyFont="1" applyFill="1"/>
    <xf numFmtId="44" fontId="33" fillId="2" borderId="0" xfId="516" applyFont="1" applyFill="1"/>
    <xf numFmtId="165" fontId="0" fillId="2" borderId="20" xfId="0" applyFill="1" applyBorder="1" applyAlignment="1">
      <alignment horizontal="center" vertical="center"/>
    </xf>
    <xf numFmtId="44" fontId="40" fillId="2" borderId="0" xfId="570" applyFont="1" applyFill="1" applyBorder="1" applyAlignment="1">
      <alignment vertical="center"/>
    </xf>
    <xf numFmtId="49" fontId="40" fillId="2" borderId="0" xfId="0" applyNumberFormat="1" applyFont="1" applyFill="1" applyBorder="1" applyAlignment="1">
      <alignment horizontal="center" vertical="center"/>
    </xf>
    <xf numFmtId="165" fontId="1" fillId="2" borderId="66" xfId="0" applyFont="1" applyFill="1" applyBorder="1" applyAlignment="1">
      <alignment horizontal="center" vertical="center" wrapText="1"/>
    </xf>
    <xf numFmtId="165" fontId="0" fillId="2" borderId="0" xfId="0" applyFill="1" applyBorder="1" applyAlignment="1">
      <alignment horizontal="center" vertical="center"/>
    </xf>
    <xf numFmtId="3" fontId="0" fillId="2" borderId="64" xfId="0" applyNumberFormat="1" applyFill="1" applyBorder="1" applyAlignment="1">
      <alignment horizontal="center" vertical="center"/>
    </xf>
    <xf numFmtId="3" fontId="0" fillId="2" borderId="19" xfId="0" applyNumberFormat="1" applyFill="1" applyBorder="1" applyAlignment="1">
      <alignment horizontal="center" vertical="center"/>
    </xf>
    <xf numFmtId="165" fontId="2" fillId="2" borderId="53" xfId="0" applyFont="1" applyFill="1" applyBorder="1" applyAlignment="1">
      <alignment horizontal="center" vertical="center"/>
    </xf>
    <xf numFmtId="177" fontId="1" fillId="2" borderId="3" xfId="0" applyNumberFormat="1" applyFont="1" applyFill="1" applyBorder="1" applyAlignment="1">
      <alignment horizontal="center" vertical="center" wrapText="1"/>
    </xf>
    <xf numFmtId="165" fontId="0" fillId="2" borderId="8" xfId="0" applyFill="1" applyBorder="1" applyAlignment="1">
      <alignment vertical="center" wrapText="1"/>
    </xf>
    <xf numFmtId="165" fontId="1" fillId="2" borderId="30" xfId="0" applyFont="1" applyFill="1" applyBorder="1" applyAlignment="1">
      <alignment horizontal="center" vertical="center"/>
    </xf>
    <xf numFmtId="165" fontId="1" fillId="2" borderId="52" xfId="0" applyFont="1" applyFill="1" applyBorder="1" applyAlignment="1">
      <alignment horizontal="center" vertical="center"/>
    </xf>
    <xf numFmtId="165" fontId="2" fillId="2" borderId="29" xfId="0" applyFont="1" applyFill="1" applyBorder="1" applyAlignment="1">
      <alignment horizontal="center" vertical="center"/>
    </xf>
    <xf numFmtId="2" fontId="2" fillId="2" borderId="30" xfId="515" applyNumberFormat="1" applyFont="1" applyFill="1" applyBorder="1" applyAlignment="1">
      <alignment horizontal="center" vertical="center"/>
    </xf>
    <xf numFmtId="2" fontId="2" fillId="2" borderId="30" xfId="515" applyNumberFormat="1" applyFont="1" applyFill="1" applyBorder="1" applyAlignment="1">
      <alignment vertical="center"/>
    </xf>
    <xf numFmtId="2" fontId="2" fillId="2" borderId="52" xfId="515" applyNumberFormat="1" applyFont="1" applyFill="1" applyBorder="1" applyAlignment="1">
      <alignment vertical="center"/>
    </xf>
    <xf numFmtId="177" fontId="1" fillId="2" borderId="24" xfId="0" applyNumberFormat="1" applyFont="1" applyFill="1" applyBorder="1" applyAlignment="1">
      <alignment horizontal="center" vertical="center" wrapText="1"/>
    </xf>
    <xf numFmtId="165" fontId="1" fillId="2" borderId="0" xfId="0" applyFont="1" applyFill="1" applyBorder="1" applyAlignment="1">
      <alignment horizontal="center" vertical="center"/>
    </xf>
    <xf numFmtId="49" fontId="2" fillId="2" borderId="0" xfId="0" applyNumberFormat="1" applyFont="1" applyFill="1" applyBorder="1" applyAlignment="1">
      <alignment horizontal="center" vertical="center"/>
    </xf>
    <xf numFmtId="165" fontId="1" fillId="2" borderId="0" xfId="0" applyFont="1" applyFill="1" applyBorder="1" applyAlignment="1">
      <alignment horizontal="center" vertical="center" wrapText="1"/>
    </xf>
    <xf numFmtId="177" fontId="1" fillId="2" borderId="0" xfId="0" applyNumberFormat="1" applyFont="1" applyFill="1" applyBorder="1" applyAlignment="1">
      <alignment horizontal="center" vertical="center" wrapText="1"/>
    </xf>
    <xf numFmtId="2" fontId="2" fillId="2" borderId="0" xfId="515" applyNumberFormat="1" applyFont="1" applyFill="1" applyBorder="1" applyAlignment="1">
      <alignment horizontal="center" vertical="center"/>
    </xf>
    <xf numFmtId="177" fontId="1" fillId="2" borderId="19" xfId="0" applyNumberFormat="1" applyFont="1" applyFill="1" applyBorder="1" applyAlignment="1">
      <alignment horizontal="center" vertical="center" wrapText="1"/>
    </xf>
    <xf numFmtId="177" fontId="1" fillId="2" borderId="65" xfId="0" applyNumberFormat="1" applyFont="1" applyFill="1" applyBorder="1" applyAlignment="1">
      <alignment horizontal="center" vertical="center" wrapText="1"/>
    </xf>
    <xf numFmtId="165" fontId="0" fillId="2" borderId="10" xfId="0" applyFill="1" applyBorder="1" applyAlignment="1">
      <alignment horizontal="center" vertical="center"/>
    </xf>
    <xf numFmtId="177" fontId="1" fillId="2" borderId="64" xfId="0" applyNumberFormat="1" applyFont="1" applyFill="1" applyBorder="1" applyAlignment="1">
      <alignment horizontal="center" vertical="center" wrapText="1"/>
    </xf>
    <xf numFmtId="177" fontId="1" fillId="2" borderId="12" xfId="0" applyNumberFormat="1" applyFont="1" applyFill="1" applyBorder="1" applyAlignment="1">
      <alignment horizontal="center" vertical="center" wrapText="1"/>
    </xf>
    <xf numFmtId="2" fontId="2" fillId="2" borderId="33" xfId="515" applyNumberFormat="1" applyFont="1" applyFill="1" applyBorder="1" applyAlignment="1">
      <alignment horizontal="center" vertical="center"/>
    </xf>
    <xf numFmtId="2" fontId="2" fillId="2" borderId="58" xfId="515" applyNumberFormat="1" applyFont="1" applyFill="1" applyBorder="1" applyAlignment="1">
      <alignment horizontal="center" vertical="center"/>
    </xf>
    <xf numFmtId="178" fontId="10" fillId="2" borderId="0" xfId="5" applyNumberFormat="1" applyFont="1" applyFill="1" applyBorder="1" applyAlignment="1">
      <alignment horizontal="right" vertical="center"/>
    </xf>
    <xf numFmtId="178" fontId="6" fillId="2" borderId="0" xfId="0" applyNumberFormat="1" applyFont="1" applyFill="1" applyBorder="1" applyAlignment="1">
      <alignment vertical="center"/>
    </xf>
    <xf numFmtId="178" fontId="6" fillId="2" borderId="0" xfId="0" applyNumberFormat="1" applyFont="1" applyFill="1" applyAlignment="1">
      <alignment vertical="center"/>
    </xf>
    <xf numFmtId="178" fontId="10" fillId="2" borderId="0" xfId="515" applyNumberFormat="1" applyFont="1" applyFill="1" applyBorder="1" applyAlignment="1">
      <alignment horizontal="right" vertical="center"/>
    </xf>
    <xf numFmtId="178" fontId="6" fillId="2" borderId="0" xfId="515" applyNumberFormat="1" applyFont="1" applyFill="1" applyAlignment="1">
      <alignment vertical="center"/>
    </xf>
    <xf numFmtId="178" fontId="40" fillId="2" borderId="0" xfId="570" applyNumberFormat="1" applyFont="1" applyFill="1" applyBorder="1" applyAlignment="1">
      <alignment vertical="center"/>
    </xf>
    <xf numFmtId="178" fontId="40" fillId="2" borderId="0" xfId="0" applyNumberFormat="1" applyFont="1" applyFill="1" applyBorder="1" applyAlignment="1">
      <alignment horizontal="center" vertical="center"/>
    </xf>
    <xf numFmtId="166" fontId="10" fillId="2" borderId="1" xfId="6" applyNumberFormat="1" applyFont="1" applyFill="1" applyBorder="1" applyAlignment="1">
      <alignment horizontal="center" vertical="center"/>
    </xf>
    <xf numFmtId="166" fontId="10" fillId="2" borderId="3" xfId="5" applyNumberFormat="1" applyFont="1" applyFill="1" applyBorder="1" applyAlignment="1">
      <alignment horizontal="center" vertical="center"/>
    </xf>
    <xf numFmtId="43" fontId="6" fillId="2" borderId="0" xfId="515" applyFont="1" applyFill="1" applyAlignment="1">
      <alignment vertical="center"/>
    </xf>
    <xf numFmtId="0" fontId="4" fillId="2" borderId="7" xfId="526" applyFont="1" applyFill="1" applyBorder="1" applyAlignment="1">
      <alignment vertical="center"/>
    </xf>
    <xf numFmtId="0" fontId="4" fillId="2" borderId="9" xfId="526" applyFont="1" applyFill="1" applyBorder="1" applyAlignment="1">
      <alignment vertical="center"/>
    </xf>
    <xf numFmtId="43" fontId="0" fillId="2" borderId="0" xfId="515" applyFont="1" applyFill="1" applyAlignment="1">
      <alignment horizontal="center" vertical="center"/>
    </xf>
    <xf numFmtId="49" fontId="2" fillId="2" borderId="29" xfId="0" applyNumberFormat="1" applyFont="1" applyFill="1" applyBorder="1" applyAlignment="1">
      <alignment horizontal="center" vertical="center"/>
    </xf>
    <xf numFmtId="49" fontId="2" fillId="2" borderId="52" xfId="0" applyNumberFormat="1" applyFont="1" applyFill="1" applyBorder="1" applyAlignment="1">
      <alignment horizontal="center" vertical="center"/>
    </xf>
    <xf numFmtId="1" fontId="4" fillId="2" borderId="4" xfId="0" applyNumberFormat="1" applyFont="1" applyFill="1" applyBorder="1" applyAlignment="1">
      <alignment horizontal="center" vertical="center"/>
    </xf>
    <xf numFmtId="165" fontId="4" fillId="2" borderId="6" xfId="0" applyFont="1" applyFill="1" applyBorder="1"/>
    <xf numFmtId="167" fontId="11" fillId="2" borderId="18" xfId="5" applyNumberFormat="1" applyFont="1" applyFill="1" applyBorder="1" applyAlignment="1">
      <alignment vertical="center"/>
    </xf>
    <xf numFmtId="43" fontId="4" fillId="2" borderId="0" xfId="515" applyFont="1" applyFill="1"/>
    <xf numFmtId="43" fontId="4" fillId="2" borderId="0" xfId="515" applyFont="1" applyFill="1" applyAlignment="1">
      <alignment vertical="center" wrapText="1"/>
    </xf>
    <xf numFmtId="14" fontId="0" fillId="2" borderId="11" xfId="0" applyNumberFormat="1" applyFill="1" applyBorder="1" applyAlignment="1">
      <alignment horizontal="center" vertical="center"/>
    </xf>
    <xf numFmtId="0" fontId="4" fillId="2" borderId="0" xfId="526" applyFont="1" applyFill="1" applyAlignment="1">
      <alignment vertical="center"/>
    </xf>
    <xf numFmtId="0" fontId="4" fillId="2" borderId="21" xfId="526" applyFont="1" applyFill="1" applyBorder="1" applyAlignment="1">
      <alignment vertical="center"/>
    </xf>
    <xf numFmtId="0" fontId="4" fillId="2" borderId="67" xfId="526" applyFont="1" applyFill="1" applyBorder="1" applyAlignment="1">
      <alignment vertical="center"/>
    </xf>
    <xf numFmtId="0" fontId="4" fillId="2" borderId="68" xfId="526" applyFont="1" applyFill="1" applyBorder="1" applyAlignment="1">
      <alignment vertical="center"/>
    </xf>
    <xf numFmtId="49" fontId="2" fillId="2" borderId="10" xfId="0" applyNumberFormat="1" applyFont="1" applyFill="1" applyBorder="1" applyAlignment="1">
      <alignment horizontal="center" vertical="center"/>
    </xf>
    <xf numFmtId="49" fontId="2" fillId="2" borderId="12" xfId="0" applyNumberFormat="1" applyFont="1" applyFill="1" applyBorder="1" applyAlignment="1">
      <alignment horizontal="center" vertical="center"/>
    </xf>
    <xf numFmtId="14" fontId="0" fillId="2" borderId="7" xfId="0" applyNumberFormat="1" applyFill="1" applyBorder="1" applyAlignment="1">
      <alignment horizontal="center" vertical="center"/>
    </xf>
    <xf numFmtId="43" fontId="6" fillId="2" borderId="0" xfId="515" applyFont="1" applyFill="1" applyBorder="1" applyAlignment="1">
      <alignment vertical="center"/>
    </xf>
    <xf numFmtId="165" fontId="6" fillId="2" borderId="0" xfId="0" applyFont="1" applyFill="1" applyBorder="1" applyAlignment="1">
      <alignment vertical="center"/>
    </xf>
    <xf numFmtId="167" fontId="10" fillId="2" borderId="1" xfId="5" applyFont="1" applyFill="1" applyBorder="1" applyAlignment="1">
      <alignment horizontal="right" vertical="center"/>
    </xf>
    <xf numFmtId="0" fontId="4" fillId="2" borderId="24" xfId="526" applyFont="1" applyFill="1" applyBorder="1" applyAlignment="1">
      <alignment vertical="center"/>
    </xf>
    <xf numFmtId="0" fontId="43" fillId="2" borderId="0" xfId="526" applyFont="1" applyFill="1"/>
    <xf numFmtId="165" fontId="11" fillId="2" borderId="1" xfId="1" applyFont="1" applyFill="1" applyBorder="1" applyAlignment="1">
      <alignment horizontal="right" vertical="center" wrapText="1"/>
    </xf>
    <xf numFmtId="3" fontId="4" fillId="0" borderId="9" xfId="0" applyNumberFormat="1" applyFont="1" applyFill="1" applyBorder="1" applyAlignment="1">
      <alignment horizontal="center" vertical="center" wrapText="1"/>
    </xf>
    <xf numFmtId="177" fontId="0" fillId="2" borderId="8" xfId="0" applyNumberFormat="1" applyFont="1" applyFill="1" applyBorder="1" applyAlignment="1">
      <alignment horizontal="center" vertical="center" wrapText="1"/>
    </xf>
    <xf numFmtId="177" fontId="0" fillId="2" borderId="1" xfId="0" applyNumberFormat="1" applyFont="1" applyFill="1" applyBorder="1" applyAlignment="1">
      <alignment horizontal="center" vertical="center" wrapText="1"/>
    </xf>
    <xf numFmtId="167" fontId="10" fillId="2" borderId="1" xfId="5" applyNumberFormat="1" applyFont="1" applyFill="1" applyBorder="1" applyAlignment="1">
      <alignment horizontal="right" vertical="center"/>
    </xf>
    <xf numFmtId="165" fontId="44" fillId="2" borderId="0" xfId="0" applyFont="1" applyFill="1"/>
    <xf numFmtId="165" fontId="4" fillId="2" borderId="3" xfId="0" applyFont="1" applyFill="1" applyBorder="1" applyAlignment="1">
      <alignment horizontal="center" vertical="center"/>
    </xf>
    <xf numFmtId="165" fontId="4" fillId="2" borderId="6" xfId="0" applyFont="1" applyFill="1" applyBorder="1" applyAlignment="1">
      <alignment horizontal="center" vertical="center"/>
    </xf>
    <xf numFmtId="165" fontId="1" fillId="2" borderId="34" xfId="0" applyFont="1" applyFill="1" applyBorder="1" applyAlignment="1">
      <alignment horizontal="center" vertical="center" wrapText="1"/>
    </xf>
    <xf numFmtId="165" fontId="1" fillId="2" borderId="62" xfId="0" applyFont="1" applyFill="1" applyBorder="1" applyAlignment="1">
      <alignment horizontal="center" vertical="center" wrapText="1"/>
    </xf>
    <xf numFmtId="1" fontId="0" fillId="2" borderId="16" xfId="0" applyNumberFormat="1" applyFill="1" applyBorder="1" applyAlignment="1">
      <alignment horizontal="center" vertical="center"/>
    </xf>
    <xf numFmtId="165" fontId="4" fillId="0" borderId="17" xfId="0" applyFont="1" applyFill="1" applyBorder="1" applyAlignment="1">
      <alignment horizontal="center" vertical="center"/>
    </xf>
    <xf numFmtId="165" fontId="4" fillId="0" borderId="17" xfId="0" applyFont="1" applyFill="1" applyBorder="1" applyAlignment="1">
      <alignment horizontal="center" vertical="center" wrapText="1"/>
    </xf>
    <xf numFmtId="165" fontId="4" fillId="2" borderId="18" xfId="0" applyFont="1" applyFill="1" applyBorder="1" applyAlignment="1">
      <alignment horizontal="center" vertical="center"/>
    </xf>
    <xf numFmtId="14" fontId="4" fillId="0" borderId="8" xfId="0" applyNumberFormat="1" applyFont="1" applyBorder="1" applyAlignment="1">
      <alignment horizontal="center" vertical="center"/>
    </xf>
    <xf numFmtId="3" fontId="4" fillId="0" borderId="1" xfId="0" applyNumberFormat="1" applyFont="1" applyBorder="1" applyAlignment="1">
      <alignment horizontal="center" vertical="center"/>
    </xf>
    <xf numFmtId="165" fontId="4" fillId="0" borderId="8" xfId="0" applyFont="1" applyBorder="1" applyAlignment="1">
      <alignment horizontal="center" vertical="center"/>
    </xf>
    <xf numFmtId="165" fontId="4" fillId="0" borderId="8" xfId="0" applyFont="1" applyBorder="1" applyAlignment="1">
      <alignment horizontal="center" vertical="center" wrapText="1"/>
    </xf>
    <xf numFmtId="3" fontId="4" fillId="0" borderId="8" xfId="0" applyNumberFormat="1" applyFont="1" applyBorder="1" applyAlignment="1">
      <alignment horizontal="center" vertical="center" wrapText="1"/>
    </xf>
    <xf numFmtId="3" fontId="4" fillId="0" borderId="9" xfId="0" applyNumberFormat="1" applyFont="1" applyBorder="1" applyAlignment="1">
      <alignment horizontal="center" vertical="center" wrapText="1"/>
    </xf>
    <xf numFmtId="4" fontId="32" fillId="2" borderId="33" xfId="0" applyNumberFormat="1" applyFont="1" applyFill="1" applyBorder="1" applyAlignment="1">
      <alignment horizontal="center" vertical="center" wrapText="1"/>
    </xf>
    <xf numFmtId="165" fontId="0" fillId="0" borderId="62" xfId="0" applyFill="1" applyBorder="1" applyAlignment="1">
      <alignment horizontal="center" vertical="center"/>
    </xf>
    <xf numFmtId="165" fontId="0" fillId="0" borderId="1" xfId="0" applyFill="1" applyBorder="1" applyAlignment="1">
      <alignment horizontal="center" vertical="center"/>
    </xf>
    <xf numFmtId="43" fontId="38" fillId="2" borderId="0" xfId="515" applyFont="1" applyFill="1" applyAlignment="1">
      <alignment horizontal="center" vertical="center"/>
    </xf>
    <xf numFmtId="165" fontId="38" fillId="2" borderId="0" xfId="0" applyFont="1" applyFill="1" applyAlignment="1">
      <alignment horizontal="left" vertical="center"/>
    </xf>
    <xf numFmtId="165" fontId="38" fillId="2" borderId="0" xfId="0" applyFont="1" applyFill="1" applyAlignment="1">
      <alignment horizontal="center" vertical="center"/>
    </xf>
    <xf numFmtId="43" fontId="38" fillId="2" borderId="0" xfId="515" applyFont="1" applyFill="1" applyAlignment="1">
      <alignment horizontal="left" vertical="center"/>
    </xf>
    <xf numFmtId="165" fontId="5" fillId="2" borderId="0" xfId="0" applyFont="1" applyFill="1" applyAlignment="1">
      <alignment horizontal="center" vertical="center"/>
    </xf>
    <xf numFmtId="165" fontId="4" fillId="2" borderId="9" xfId="0" applyFont="1" applyFill="1" applyBorder="1" applyAlignment="1">
      <alignment horizontal="center" vertical="center"/>
    </xf>
    <xf numFmtId="166" fontId="10" fillId="0" borderId="1" xfId="5" applyNumberFormat="1" applyFont="1" applyFill="1" applyBorder="1" applyAlignment="1">
      <alignment horizontal="center" vertical="center"/>
    </xf>
    <xf numFmtId="165" fontId="45" fillId="2" borderId="0" xfId="0" applyFont="1" applyFill="1"/>
    <xf numFmtId="166" fontId="10" fillId="0" borderId="3" xfId="5" applyNumberFormat="1" applyFont="1" applyFill="1" applyBorder="1" applyAlignment="1">
      <alignment horizontal="center" vertical="center"/>
    </xf>
    <xf numFmtId="165" fontId="4" fillId="0" borderId="3" xfId="0" applyFont="1" applyFill="1" applyBorder="1"/>
    <xf numFmtId="14" fontId="0" fillId="2" borderId="37" xfId="0" applyNumberFormat="1" applyFill="1" applyBorder="1" applyAlignment="1">
      <alignment horizontal="center" vertical="center"/>
    </xf>
    <xf numFmtId="165" fontId="0" fillId="0" borderId="37" xfId="0" applyFill="1" applyBorder="1" applyAlignment="1">
      <alignment horizontal="center" vertical="center"/>
    </xf>
    <xf numFmtId="165" fontId="4" fillId="0" borderId="0" xfId="0" applyFont="1" applyFill="1" applyBorder="1"/>
    <xf numFmtId="165" fontId="0" fillId="0" borderId="0" xfId="0" applyFill="1" applyAlignment="1">
      <alignment horizontal="center" vertical="center"/>
    </xf>
    <xf numFmtId="166" fontId="10" fillId="2" borderId="5" xfId="2" applyNumberFormat="1" applyFont="1" applyFill="1" applyBorder="1" applyAlignment="1">
      <alignment horizontal="center" vertical="center"/>
    </xf>
    <xf numFmtId="166" fontId="10" fillId="2" borderId="5" xfId="5" applyNumberFormat="1" applyFont="1" applyFill="1" applyBorder="1" applyAlignment="1">
      <alignment horizontal="center" vertical="center"/>
    </xf>
    <xf numFmtId="169" fontId="10" fillId="2" borderId="22" xfId="4" applyNumberFormat="1" applyFont="1" applyFill="1" applyBorder="1" applyAlignment="1">
      <alignment horizontal="right" vertical="center"/>
    </xf>
    <xf numFmtId="165" fontId="11" fillId="2" borderId="22" xfId="1" applyFont="1" applyFill="1" applyBorder="1" applyAlignment="1">
      <alignment horizontal="right" vertical="center" wrapText="1"/>
    </xf>
    <xf numFmtId="49" fontId="11" fillId="2" borderId="1" xfId="5" applyNumberFormat="1" applyFont="1" applyFill="1" applyBorder="1" applyAlignment="1">
      <alignment horizontal="center" vertical="center" wrapText="1"/>
    </xf>
    <xf numFmtId="4" fontId="10" fillId="0" borderId="1" xfId="2" applyNumberFormat="1" applyFont="1" applyFill="1" applyBorder="1" applyAlignment="1">
      <alignment horizontal="center" vertical="center"/>
    </xf>
    <xf numFmtId="166" fontId="10" fillId="0" borderId="1" xfId="6" applyNumberFormat="1" applyFont="1" applyFill="1" applyBorder="1" applyAlignment="1">
      <alignment horizontal="center" vertical="center"/>
    </xf>
    <xf numFmtId="4" fontId="10" fillId="2" borderId="1" xfId="2" applyNumberFormat="1" applyFont="1" applyFill="1" applyBorder="1" applyAlignment="1">
      <alignment horizontal="center" vertical="center"/>
    </xf>
    <xf numFmtId="175" fontId="10" fillId="2" borderId="4" xfId="515" applyNumberFormat="1" applyFont="1" applyFill="1" applyBorder="1" applyAlignment="1">
      <alignment horizontal="center" vertical="center"/>
    </xf>
    <xf numFmtId="4" fontId="10" fillId="2" borderId="5" xfId="2" applyNumberFormat="1" applyFont="1" applyFill="1" applyBorder="1" applyAlignment="1">
      <alignment horizontal="center" vertical="center"/>
    </xf>
    <xf numFmtId="166" fontId="10" fillId="2" borderId="6" xfId="5" applyNumberFormat="1" applyFont="1" applyFill="1" applyBorder="1" applyAlignment="1">
      <alignment horizontal="center" vertical="center"/>
    </xf>
    <xf numFmtId="1" fontId="0" fillId="2" borderId="1" xfId="0" applyNumberFormat="1" applyFont="1" applyFill="1" applyBorder="1" applyAlignment="1">
      <alignment horizontal="center" vertical="center" wrapText="1"/>
    </xf>
    <xf numFmtId="43" fontId="0" fillId="2" borderId="0" xfId="515" applyFont="1" applyFill="1"/>
    <xf numFmtId="0" fontId="4" fillId="2" borderId="25" xfId="526" applyFont="1" applyFill="1" applyBorder="1" applyAlignment="1">
      <alignment vertical="center"/>
    </xf>
    <xf numFmtId="0" fontId="4" fillId="2" borderId="27" xfId="526" applyFont="1" applyFill="1" applyBorder="1" applyAlignment="1">
      <alignment vertical="center"/>
    </xf>
    <xf numFmtId="0" fontId="4" fillId="2" borderId="53" xfId="526" applyFont="1" applyFill="1" applyBorder="1"/>
    <xf numFmtId="0" fontId="4" fillId="2" borderId="57" xfId="526" applyFont="1" applyFill="1" applyBorder="1"/>
    <xf numFmtId="165" fontId="33" fillId="0" borderId="0" xfId="0" applyFont="1" applyFill="1" applyBorder="1"/>
    <xf numFmtId="49" fontId="4" fillId="0" borderId="0" xfId="0" applyNumberFormat="1" applyFont="1" applyFill="1" applyAlignment="1">
      <alignment horizontal="center"/>
    </xf>
    <xf numFmtId="14" fontId="0" fillId="2" borderId="69" xfId="0" applyNumberFormat="1" applyFill="1" applyBorder="1" applyAlignment="1">
      <alignment horizontal="center" vertical="center"/>
    </xf>
    <xf numFmtId="165" fontId="0" fillId="0" borderId="0" xfId="0" applyFill="1" applyBorder="1"/>
    <xf numFmtId="165" fontId="0" fillId="0" borderId="1" xfId="0" applyFont="1" applyFill="1" applyBorder="1" applyAlignment="1">
      <alignment horizontal="center" vertical="center" wrapText="1"/>
    </xf>
    <xf numFmtId="165" fontId="0" fillId="0" borderId="1" xfId="0" applyFill="1" applyBorder="1" applyAlignment="1">
      <alignment horizontal="center" vertical="center" wrapText="1"/>
    </xf>
    <xf numFmtId="165" fontId="2" fillId="2" borderId="1" xfId="0" applyFont="1" applyFill="1" applyBorder="1" applyAlignment="1">
      <alignment horizontal="center" vertical="center"/>
    </xf>
    <xf numFmtId="165" fontId="32" fillId="2" borderId="31" xfId="0" applyFont="1" applyFill="1" applyBorder="1" applyAlignment="1">
      <alignment horizontal="right" vertical="center" indent="3"/>
    </xf>
    <xf numFmtId="165" fontId="32" fillId="2" borderId="32" xfId="0" applyFont="1" applyFill="1" applyBorder="1" applyAlignment="1">
      <alignment horizontal="right" vertical="center" indent="3"/>
    </xf>
    <xf numFmtId="165" fontId="4" fillId="0" borderId="1" xfId="0" applyFont="1" applyFill="1" applyBorder="1" applyAlignment="1">
      <alignment horizontal="center" vertical="center"/>
    </xf>
    <xf numFmtId="165" fontId="4" fillId="0" borderId="1" xfId="0" applyFont="1" applyFill="1" applyBorder="1" applyAlignment="1">
      <alignment horizontal="center" vertical="center" wrapText="1"/>
    </xf>
    <xf numFmtId="165" fontId="4" fillId="0" borderId="5" xfId="0" applyFont="1" applyFill="1" applyBorder="1" applyAlignment="1">
      <alignment horizontal="center" vertical="center" wrapText="1"/>
    </xf>
    <xf numFmtId="165" fontId="4" fillId="0" borderId="69" xfId="0" applyFont="1" applyFill="1" applyBorder="1" applyAlignment="1">
      <alignment horizontal="center" vertical="center" wrapText="1"/>
    </xf>
    <xf numFmtId="165" fontId="4" fillId="0" borderId="11" xfId="0" applyFont="1" applyFill="1" applyBorder="1" applyAlignment="1">
      <alignment horizontal="center" vertical="center" wrapText="1"/>
    </xf>
    <xf numFmtId="165" fontId="4" fillId="0" borderId="5" xfId="0" applyFont="1" applyFill="1" applyBorder="1" applyAlignment="1">
      <alignment horizontal="center" vertical="center"/>
    </xf>
    <xf numFmtId="14" fontId="0" fillId="2" borderId="0" xfId="0" applyNumberFormat="1" applyFill="1" applyBorder="1" applyAlignment="1">
      <alignment horizontal="center" vertical="center"/>
    </xf>
    <xf numFmtId="14" fontId="0" fillId="0" borderId="7" xfId="0" applyNumberFormat="1" applyFill="1" applyBorder="1" applyAlignment="1">
      <alignment horizontal="center" vertical="center"/>
    </xf>
    <xf numFmtId="14" fontId="0" fillId="0" borderId="1" xfId="0" applyNumberFormat="1" applyFill="1" applyBorder="1" applyAlignment="1">
      <alignment horizontal="center" vertical="center"/>
    </xf>
    <xf numFmtId="14" fontId="0" fillId="0" borderId="8" xfId="0" applyNumberFormat="1" applyFill="1" applyBorder="1" applyAlignment="1">
      <alignment horizontal="center" vertical="center"/>
    </xf>
    <xf numFmtId="175" fontId="0" fillId="0" borderId="8" xfId="515" applyNumberFormat="1" applyFont="1" applyFill="1" applyBorder="1" applyAlignment="1">
      <alignment horizontal="center" vertical="center"/>
    </xf>
    <xf numFmtId="165" fontId="0" fillId="0" borderId="9" xfId="0" applyFill="1" applyBorder="1" applyAlignment="1">
      <alignment horizontal="center" vertical="center"/>
    </xf>
    <xf numFmtId="165" fontId="0" fillId="0" borderId="12" xfId="0" applyFill="1" applyBorder="1" applyAlignment="1">
      <alignment horizontal="center" vertical="center" wrapText="1"/>
    </xf>
    <xf numFmtId="165" fontId="4" fillId="0" borderId="11" xfId="0" applyFont="1" applyFill="1" applyBorder="1" applyAlignment="1">
      <alignment horizontal="center" vertical="center"/>
    </xf>
    <xf numFmtId="165" fontId="0" fillId="0" borderId="3" xfId="0" applyFill="1" applyBorder="1"/>
    <xf numFmtId="49" fontId="4" fillId="0" borderId="2" xfId="0" applyNumberFormat="1" applyFont="1" applyBorder="1" applyAlignment="1">
      <alignment horizontal="center" vertical="center"/>
    </xf>
    <xf numFmtId="165" fontId="4" fillId="0" borderId="1" xfId="0" applyFont="1" applyBorder="1" applyAlignment="1">
      <alignment horizontal="center" vertical="center"/>
    </xf>
    <xf numFmtId="49" fontId="4" fillId="0" borderId="7" xfId="0" applyNumberFormat="1" applyFont="1" applyBorder="1" applyAlignment="1">
      <alignment horizontal="center" vertical="center"/>
    </xf>
    <xf numFmtId="165" fontId="4" fillId="0" borderId="0" xfId="0" applyFont="1" applyFill="1"/>
    <xf numFmtId="165" fontId="0" fillId="0" borderId="8" xfId="0" applyFont="1" applyFill="1" applyBorder="1" applyAlignment="1">
      <alignment horizontal="center" vertical="center" wrapText="1"/>
    </xf>
    <xf numFmtId="14" fontId="0" fillId="0" borderId="4" xfId="0" applyNumberFormat="1" applyFill="1" applyBorder="1" applyAlignment="1">
      <alignment horizontal="center" vertical="center"/>
    </xf>
    <xf numFmtId="14" fontId="0" fillId="0" borderId="5" xfId="0" applyNumberFormat="1" applyFill="1" applyBorder="1" applyAlignment="1">
      <alignment horizontal="center" vertical="center"/>
    </xf>
    <xf numFmtId="165" fontId="0" fillId="0" borderId="5" xfId="0" applyFill="1" applyBorder="1" applyAlignment="1">
      <alignment horizontal="center" vertical="center" wrapText="1"/>
    </xf>
    <xf numFmtId="175" fontId="0" fillId="0" borderId="5" xfId="515" applyNumberFormat="1" applyFont="1" applyFill="1" applyBorder="1" applyAlignment="1">
      <alignment horizontal="center" vertical="center"/>
    </xf>
    <xf numFmtId="1" fontId="4" fillId="2" borderId="21" xfId="0" applyNumberFormat="1" applyFont="1" applyFill="1" applyBorder="1" applyAlignment="1">
      <alignment horizontal="center" vertical="center"/>
    </xf>
    <xf numFmtId="165" fontId="4" fillId="2" borderId="24" xfId="0" applyFont="1" applyFill="1" applyBorder="1"/>
    <xf numFmtId="2" fontId="4" fillId="0" borderId="1" xfId="0" applyNumberFormat="1" applyFont="1" applyFill="1" applyBorder="1" applyAlignment="1">
      <alignment horizontal="center" vertical="center"/>
    </xf>
    <xf numFmtId="174" fontId="4" fillId="0" borderId="1" xfId="0" applyNumberFormat="1" applyFont="1" applyFill="1" applyBorder="1" applyAlignment="1">
      <alignment horizontal="center" vertical="center"/>
    </xf>
    <xf numFmtId="4" fontId="4" fillId="0" borderId="1" xfId="0" applyNumberFormat="1" applyFont="1" applyFill="1" applyBorder="1" applyAlignment="1">
      <alignment horizontal="center" vertical="center"/>
    </xf>
    <xf numFmtId="165" fontId="41" fillId="0" borderId="1" xfId="0" applyFont="1" applyFill="1" applyBorder="1" applyAlignment="1">
      <alignment horizontal="center" vertical="center"/>
    </xf>
    <xf numFmtId="174" fontId="41" fillId="0" borderId="1" xfId="0" applyNumberFormat="1" applyFont="1" applyFill="1" applyBorder="1" applyAlignment="1">
      <alignment horizontal="center" vertical="center"/>
    </xf>
    <xf numFmtId="4" fontId="41" fillId="0" borderId="1" xfId="0" applyNumberFormat="1" applyFont="1" applyFill="1" applyBorder="1" applyAlignment="1">
      <alignment horizontal="center" vertical="center"/>
    </xf>
    <xf numFmtId="174" fontId="4" fillId="0" borderId="5" xfId="0" applyNumberFormat="1" applyFont="1" applyFill="1" applyBorder="1" applyAlignment="1">
      <alignment horizontal="center" vertical="center"/>
    </xf>
    <xf numFmtId="4" fontId="4" fillId="0" borderId="5" xfId="0" applyNumberFormat="1" applyFont="1" applyFill="1" applyBorder="1" applyAlignment="1">
      <alignment horizontal="center" vertical="center"/>
    </xf>
    <xf numFmtId="165" fontId="4" fillId="0" borderId="22" xfId="0" applyFont="1" applyFill="1" applyBorder="1" applyAlignment="1">
      <alignment horizontal="center" vertical="center"/>
    </xf>
    <xf numFmtId="2" fontId="4" fillId="0" borderId="22" xfId="0" applyNumberFormat="1" applyFont="1" applyFill="1" applyBorder="1" applyAlignment="1">
      <alignment horizontal="center" vertical="center"/>
    </xf>
    <xf numFmtId="2" fontId="4" fillId="0" borderId="5" xfId="0" applyNumberFormat="1" applyFont="1" applyFill="1" applyBorder="1" applyAlignment="1">
      <alignment horizontal="center" vertical="center"/>
    </xf>
    <xf numFmtId="49" fontId="2" fillId="2" borderId="29" xfId="0" applyNumberFormat="1" applyFont="1" applyFill="1" applyBorder="1" applyAlignment="1">
      <alignment horizontal="center" vertical="center"/>
    </xf>
    <xf numFmtId="49" fontId="2" fillId="2" borderId="52" xfId="0" applyNumberFormat="1" applyFont="1" applyFill="1" applyBorder="1" applyAlignment="1">
      <alignment horizontal="center" vertical="center"/>
    </xf>
    <xf numFmtId="49" fontId="4" fillId="2" borderId="2" xfId="0" applyNumberFormat="1" applyFont="1" applyFill="1" applyBorder="1" applyAlignment="1">
      <alignment horizontal="center" vertical="center"/>
    </xf>
    <xf numFmtId="14" fontId="4" fillId="2" borderId="8" xfId="0" applyNumberFormat="1" applyFont="1" applyFill="1" applyBorder="1" applyAlignment="1">
      <alignment horizontal="center" vertical="center"/>
    </xf>
    <xf numFmtId="3" fontId="4" fillId="2" borderId="1" xfId="0" applyNumberFormat="1" applyFont="1" applyFill="1" applyBorder="1" applyAlignment="1">
      <alignment horizontal="center" vertical="center"/>
    </xf>
    <xf numFmtId="1" fontId="4" fillId="2" borderId="7" xfId="0" applyNumberFormat="1" applyFont="1" applyFill="1" applyBorder="1" applyAlignment="1">
      <alignment horizontal="center" vertical="center"/>
    </xf>
    <xf numFmtId="165" fontId="4" fillId="2" borderId="8" xfId="0" applyFont="1" applyFill="1" applyBorder="1" applyAlignment="1">
      <alignment horizontal="center" vertical="center"/>
    </xf>
    <xf numFmtId="3" fontId="4" fillId="2" borderId="8" xfId="0" applyNumberFormat="1" applyFont="1" applyFill="1" applyBorder="1" applyAlignment="1">
      <alignment horizontal="center" vertical="center" wrapText="1"/>
    </xf>
    <xf numFmtId="1" fontId="4" fillId="2" borderId="7" xfId="0" applyNumberFormat="1" applyFont="1" applyFill="1" applyBorder="1" applyAlignment="1">
      <alignment horizontal="center" vertical="center" wrapText="1"/>
    </xf>
    <xf numFmtId="1" fontId="39" fillId="2" borderId="7" xfId="0" applyNumberFormat="1" applyFont="1" applyFill="1" applyBorder="1" applyAlignment="1">
      <alignment horizontal="center" vertical="center"/>
    </xf>
    <xf numFmtId="165" fontId="39" fillId="2" borderId="8" xfId="0" applyFont="1" applyFill="1" applyBorder="1" applyAlignment="1">
      <alignment horizontal="center" vertical="center"/>
    </xf>
    <xf numFmtId="165" fontId="39" fillId="2" borderId="8" xfId="0" applyFont="1" applyFill="1" applyBorder="1" applyAlignment="1">
      <alignment horizontal="center" vertical="center" wrapText="1"/>
    </xf>
    <xf numFmtId="3" fontId="39" fillId="2" borderId="8" xfId="0" applyNumberFormat="1" applyFont="1" applyFill="1" applyBorder="1" applyAlignment="1">
      <alignment horizontal="center" vertical="center" wrapText="1"/>
    </xf>
    <xf numFmtId="165" fontId="39" fillId="2" borderId="8" xfId="0" quotePrefix="1" applyFont="1" applyFill="1" applyBorder="1" applyAlignment="1">
      <alignment horizontal="center" vertical="center"/>
    </xf>
    <xf numFmtId="3" fontId="4" fillId="2" borderId="8" xfId="0" applyNumberFormat="1" applyFont="1" applyFill="1" applyBorder="1" applyAlignment="1">
      <alignment horizontal="center" vertical="center"/>
    </xf>
    <xf numFmtId="165" fontId="40" fillId="2" borderId="8" xfId="0" applyFont="1" applyFill="1" applyBorder="1" applyAlignment="1">
      <alignment horizontal="center" vertical="center" wrapText="1"/>
    </xf>
    <xf numFmtId="165" fontId="4" fillId="2" borderId="1" xfId="0" applyFont="1" applyFill="1" applyBorder="1" applyAlignment="1">
      <alignment horizontal="center" vertical="center" wrapText="1"/>
    </xf>
    <xf numFmtId="3" fontId="4" fillId="2" borderId="1" xfId="0" applyNumberFormat="1" applyFont="1" applyFill="1" applyBorder="1" applyAlignment="1">
      <alignment horizontal="center" vertical="center" wrapText="1"/>
    </xf>
    <xf numFmtId="49" fontId="4" fillId="2" borderId="7" xfId="0" applyNumberFormat="1" applyFont="1" applyFill="1" applyBorder="1" applyAlignment="1">
      <alignment horizontal="center" vertical="center"/>
    </xf>
    <xf numFmtId="166" fontId="10" fillId="0" borderId="5" xfId="5" applyNumberFormat="1" applyFont="1" applyFill="1" applyBorder="1" applyAlignment="1">
      <alignment horizontal="center" vertical="center"/>
    </xf>
    <xf numFmtId="3" fontId="4" fillId="0" borderId="1" xfId="0" applyNumberFormat="1" applyFont="1" applyFill="1" applyBorder="1" applyAlignment="1">
      <alignment horizontal="center" vertical="center"/>
    </xf>
    <xf numFmtId="165" fontId="4" fillId="0" borderId="8" xfId="0" applyFont="1" applyFill="1" applyBorder="1" applyAlignment="1">
      <alignment horizontal="center" vertical="center" wrapText="1"/>
    </xf>
    <xf numFmtId="14" fontId="4" fillId="0" borderId="8" xfId="0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165" fontId="4" fillId="2" borderId="8" xfId="0" applyFont="1" applyFill="1" applyBorder="1" applyAlignment="1">
      <alignment horizontal="center" vertical="center"/>
    </xf>
    <xf numFmtId="14" fontId="4" fillId="2" borderId="8" xfId="0" applyNumberFormat="1" applyFont="1" applyFill="1" applyBorder="1" applyAlignment="1">
      <alignment horizontal="center" vertical="center"/>
    </xf>
    <xf numFmtId="165" fontId="4" fillId="2" borderId="8" xfId="0" applyNumberFormat="1" applyFont="1" applyFill="1" applyBorder="1" applyAlignment="1">
      <alignment horizontal="center" vertical="center"/>
    </xf>
    <xf numFmtId="165" fontId="4" fillId="2" borderId="8" xfId="0" applyFont="1" applyFill="1" applyBorder="1" applyAlignment="1">
      <alignment horizontal="center" vertical="center" wrapText="1"/>
    </xf>
    <xf numFmtId="3" fontId="4" fillId="2" borderId="8" xfId="0" applyNumberFormat="1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center" vertical="center"/>
    </xf>
    <xf numFmtId="49" fontId="4" fillId="2" borderId="7" xfId="0" applyNumberFormat="1" applyFont="1" applyFill="1" applyBorder="1" applyAlignment="1">
      <alignment horizontal="center" vertical="center" wrapText="1"/>
    </xf>
    <xf numFmtId="165" fontId="4" fillId="2" borderId="8" xfId="0" applyNumberFormat="1" applyFont="1" applyFill="1" applyBorder="1" applyAlignment="1">
      <alignment horizontal="center" vertical="center" wrapText="1"/>
    </xf>
    <xf numFmtId="49" fontId="4" fillId="2" borderId="7" xfId="0" applyNumberFormat="1" applyFont="1" applyFill="1" applyBorder="1" applyAlignment="1">
      <alignment horizontal="center" vertical="center"/>
    </xf>
    <xf numFmtId="1" fontId="4" fillId="2" borderId="7" xfId="0" applyNumberFormat="1" applyFont="1" applyFill="1" applyBorder="1" applyAlignment="1">
      <alignment horizontal="center" vertical="center" wrapText="1"/>
    </xf>
    <xf numFmtId="165" fontId="11" fillId="2" borderId="5" xfId="1" applyFont="1" applyFill="1" applyBorder="1" applyAlignment="1">
      <alignment horizontal="center" vertical="center"/>
    </xf>
    <xf numFmtId="165" fontId="11" fillId="2" borderId="6" xfId="1" applyFont="1" applyFill="1" applyBorder="1" applyAlignment="1">
      <alignment horizontal="center" vertical="center"/>
    </xf>
    <xf numFmtId="165" fontId="10" fillId="2" borderId="1" xfId="2" applyFont="1" applyFill="1" applyBorder="1" applyAlignment="1">
      <alignment vertical="center"/>
    </xf>
    <xf numFmtId="166" fontId="11" fillId="2" borderId="16" xfId="5" applyNumberFormat="1" applyFont="1" applyFill="1" applyBorder="1" applyAlignment="1">
      <alignment horizontal="right" vertical="center"/>
    </xf>
    <xf numFmtId="166" fontId="11" fillId="2" borderId="17" xfId="5" applyNumberFormat="1" applyFont="1" applyFill="1" applyBorder="1" applyAlignment="1">
      <alignment horizontal="right" vertical="center"/>
    </xf>
    <xf numFmtId="166" fontId="10" fillId="2" borderId="10" xfId="5" applyNumberFormat="1" applyFont="1" applyFill="1" applyBorder="1" applyAlignment="1">
      <alignment horizontal="left" vertical="center"/>
    </xf>
    <xf numFmtId="166" fontId="10" fillId="2" borderId="11" xfId="5" applyNumberFormat="1" applyFont="1" applyFill="1" applyBorder="1" applyAlignment="1">
      <alignment horizontal="left" vertical="center"/>
    </xf>
    <xf numFmtId="166" fontId="10" fillId="2" borderId="12" xfId="5" applyNumberFormat="1" applyFont="1" applyFill="1" applyBorder="1" applyAlignment="1">
      <alignment horizontal="left" vertical="center"/>
    </xf>
    <xf numFmtId="165" fontId="11" fillId="2" borderId="1" xfId="1" applyFont="1" applyFill="1" applyBorder="1" applyAlignment="1">
      <alignment horizontal="center" vertical="center"/>
    </xf>
    <xf numFmtId="166" fontId="11" fillId="2" borderId="1" xfId="5" applyNumberFormat="1" applyFont="1" applyFill="1" applyBorder="1" applyAlignment="1">
      <alignment horizontal="center" vertical="center"/>
    </xf>
    <xf numFmtId="166" fontId="11" fillId="2" borderId="3" xfId="5" applyNumberFormat="1" applyFont="1" applyFill="1" applyBorder="1" applyAlignment="1">
      <alignment horizontal="center" vertical="center"/>
    </xf>
    <xf numFmtId="165" fontId="11" fillId="2" borderId="59" xfId="1" applyFont="1" applyFill="1" applyBorder="1" applyAlignment="1">
      <alignment horizontal="center" vertical="center"/>
    </xf>
    <xf numFmtId="165" fontId="11" fillId="2" borderId="39" xfId="1" applyFont="1" applyFill="1" applyBorder="1" applyAlignment="1">
      <alignment horizontal="center" vertical="center"/>
    </xf>
    <xf numFmtId="165" fontId="11" fillId="2" borderId="38" xfId="1" applyFont="1" applyFill="1" applyBorder="1" applyAlignment="1">
      <alignment horizontal="center" vertical="center"/>
    </xf>
    <xf numFmtId="165" fontId="11" fillId="2" borderId="55" xfId="1" applyFont="1" applyFill="1" applyBorder="1" applyAlignment="1">
      <alignment horizontal="center" vertical="center"/>
    </xf>
    <xf numFmtId="165" fontId="11" fillId="2" borderId="60" xfId="1" applyFont="1" applyFill="1" applyBorder="1" applyAlignment="1">
      <alignment horizontal="center" vertical="center"/>
    </xf>
    <xf numFmtId="165" fontId="11" fillId="2" borderId="51" xfId="1" applyFont="1" applyFill="1" applyBorder="1" applyAlignment="1">
      <alignment horizontal="center" vertical="center"/>
    </xf>
    <xf numFmtId="165" fontId="10" fillId="0" borderId="1" xfId="2" applyFont="1" applyFill="1" applyBorder="1" applyAlignment="1">
      <alignment vertical="center"/>
    </xf>
    <xf numFmtId="165" fontId="10" fillId="0" borderId="5" xfId="2" applyFont="1" applyFill="1" applyBorder="1" applyAlignment="1">
      <alignment vertical="center"/>
    </xf>
    <xf numFmtId="165" fontId="10" fillId="2" borderId="1" xfId="1" applyFont="1" applyFill="1" applyBorder="1" applyAlignment="1">
      <alignment horizontal="left" vertical="center"/>
    </xf>
    <xf numFmtId="165" fontId="10" fillId="0" borderId="1" xfId="1" applyFont="1" applyFill="1" applyBorder="1" applyAlignment="1">
      <alignment horizontal="left" vertical="center"/>
    </xf>
    <xf numFmtId="165" fontId="10" fillId="0" borderId="1" xfId="1" applyFont="1" applyFill="1" applyBorder="1" applyAlignment="1">
      <alignment horizontal="left" vertical="center" wrapText="1"/>
    </xf>
    <xf numFmtId="165" fontId="11" fillId="2" borderId="10" xfId="1" applyFont="1" applyFill="1" applyBorder="1" applyAlignment="1">
      <alignment horizontal="center" vertical="center"/>
    </xf>
    <xf numFmtId="165" fontId="11" fillId="2" borderId="2" xfId="1" applyFont="1" applyFill="1" applyBorder="1" applyAlignment="1">
      <alignment horizontal="center" vertical="center"/>
    </xf>
    <xf numFmtId="165" fontId="11" fillId="2" borderId="11" xfId="1" applyFont="1" applyFill="1" applyBorder="1" applyAlignment="1">
      <alignment horizontal="center" vertical="center"/>
    </xf>
    <xf numFmtId="166" fontId="11" fillId="2" borderId="11" xfId="5" applyNumberFormat="1" applyFont="1" applyFill="1" applyBorder="1" applyAlignment="1">
      <alignment horizontal="center" vertical="center" wrapText="1"/>
    </xf>
    <xf numFmtId="165" fontId="10" fillId="2" borderId="12" xfId="1" applyFont="1" applyFill="1" applyBorder="1" applyAlignment="1">
      <alignment vertical="center"/>
    </xf>
    <xf numFmtId="2" fontId="11" fillId="2" borderId="1" xfId="1" applyNumberFormat="1" applyFont="1" applyFill="1" applyBorder="1" applyAlignment="1">
      <alignment horizontal="center" vertical="center"/>
    </xf>
    <xf numFmtId="167" fontId="11" fillId="2" borderId="1" xfId="1" applyNumberFormat="1" applyFont="1" applyFill="1" applyBorder="1" applyAlignment="1">
      <alignment horizontal="center" vertical="center"/>
    </xf>
    <xf numFmtId="165" fontId="11" fillId="2" borderId="3" xfId="1" applyFont="1" applyFill="1" applyBorder="1" applyAlignment="1">
      <alignment horizontal="center" vertical="center"/>
    </xf>
    <xf numFmtId="10" fontId="10" fillId="2" borderId="1" xfId="7" applyNumberFormat="1" applyFont="1" applyFill="1" applyBorder="1" applyAlignment="1">
      <alignment horizontal="center" vertical="center"/>
    </xf>
    <xf numFmtId="10" fontId="10" fillId="2" borderId="3" xfId="7" applyNumberFormat="1" applyFont="1" applyFill="1" applyBorder="1" applyAlignment="1">
      <alignment horizontal="center" vertical="center"/>
    </xf>
    <xf numFmtId="49" fontId="11" fillId="2" borderId="22" xfId="5" applyNumberFormat="1" applyFont="1" applyFill="1" applyBorder="1" applyAlignment="1">
      <alignment horizontal="right" vertical="center"/>
    </xf>
    <xf numFmtId="10" fontId="10" fillId="2" borderId="22" xfId="7" applyNumberFormat="1" applyFont="1" applyFill="1" applyBorder="1" applyAlignment="1">
      <alignment horizontal="center" vertical="center"/>
    </xf>
    <xf numFmtId="10" fontId="10" fillId="2" borderId="24" xfId="7" applyNumberFormat="1" applyFont="1" applyFill="1" applyBorder="1" applyAlignment="1">
      <alignment horizontal="center" vertical="center"/>
    </xf>
    <xf numFmtId="165" fontId="11" fillId="2" borderId="2" xfId="1" applyFont="1" applyFill="1" applyBorder="1" applyAlignment="1">
      <alignment horizontal="left" vertical="center" wrapText="1"/>
    </xf>
    <xf numFmtId="165" fontId="11" fillId="2" borderId="1" xfId="1" applyFont="1" applyFill="1" applyBorder="1" applyAlignment="1">
      <alignment horizontal="left" vertical="center" wrapText="1"/>
    </xf>
    <xf numFmtId="167" fontId="10" fillId="2" borderId="19" xfId="6" applyFont="1" applyFill="1" applyBorder="1" applyAlignment="1">
      <alignment horizontal="center" vertical="center"/>
    </xf>
    <xf numFmtId="167" fontId="10" fillId="2" borderId="38" xfId="6" applyFont="1" applyFill="1" applyBorder="1" applyAlignment="1">
      <alignment horizontal="center" vertical="center"/>
    </xf>
    <xf numFmtId="49" fontId="11" fillId="2" borderId="1" xfId="5" applyNumberFormat="1" applyFont="1" applyFill="1" applyBorder="1" applyAlignment="1">
      <alignment horizontal="right" vertical="center" wrapText="1"/>
    </xf>
    <xf numFmtId="167" fontId="10" fillId="2" borderId="1" xfId="4" applyNumberFormat="1" applyFont="1" applyFill="1" applyBorder="1" applyAlignment="1">
      <alignment horizontal="right" vertical="center"/>
    </xf>
    <xf numFmtId="169" fontId="10" fillId="2" borderId="1" xfId="4" applyNumberFormat="1" applyFont="1" applyFill="1" applyBorder="1" applyAlignment="1">
      <alignment horizontal="right" vertical="center"/>
    </xf>
    <xf numFmtId="166" fontId="11" fillId="2" borderId="1" xfId="5" applyNumberFormat="1" applyFont="1" applyFill="1" applyBorder="1" applyAlignment="1">
      <alignment horizontal="right" vertical="center" wrapText="1"/>
    </xf>
    <xf numFmtId="165" fontId="8" fillId="2" borderId="10" xfId="1" applyFont="1" applyFill="1" applyBorder="1" applyAlignment="1">
      <alignment horizontal="center" vertical="center"/>
    </xf>
    <xf numFmtId="165" fontId="8" fillId="2" borderId="11" xfId="1" applyFont="1" applyFill="1" applyBorder="1" applyAlignment="1">
      <alignment horizontal="center" vertical="center"/>
    </xf>
    <xf numFmtId="165" fontId="8" fillId="2" borderId="12" xfId="1" applyFont="1" applyFill="1" applyBorder="1" applyAlignment="1">
      <alignment horizontal="center" vertical="center"/>
    </xf>
    <xf numFmtId="165" fontId="8" fillId="2" borderId="2" xfId="1" applyFont="1" applyFill="1" applyBorder="1" applyAlignment="1">
      <alignment horizontal="center" vertical="center"/>
    </xf>
    <xf numFmtId="165" fontId="8" fillId="2" borderId="1" xfId="1" applyFont="1" applyFill="1" applyBorder="1" applyAlignment="1">
      <alignment horizontal="center" vertical="center"/>
    </xf>
    <xf numFmtId="165" fontId="8" fillId="2" borderId="3" xfId="1" applyFont="1" applyFill="1" applyBorder="1" applyAlignment="1">
      <alignment horizontal="center" vertical="center"/>
    </xf>
    <xf numFmtId="165" fontId="11" fillId="0" borderId="1" xfId="1" applyFont="1" applyFill="1" applyBorder="1" applyAlignment="1">
      <alignment horizontal="left" vertical="center" wrapText="1"/>
    </xf>
    <xf numFmtId="165" fontId="11" fillId="0" borderId="3" xfId="1" applyFont="1" applyFill="1" applyBorder="1" applyAlignment="1">
      <alignment horizontal="left" vertical="center" wrapText="1"/>
    </xf>
    <xf numFmtId="178" fontId="2" fillId="2" borderId="0" xfId="0" applyNumberFormat="1" applyFont="1" applyFill="1" applyBorder="1" applyAlignment="1">
      <alignment horizontal="center" vertical="center"/>
    </xf>
    <xf numFmtId="44" fontId="2" fillId="2" borderId="28" xfId="570" applyFont="1" applyFill="1" applyBorder="1" applyAlignment="1"/>
    <xf numFmtId="44" fontId="2" fillId="2" borderId="0" xfId="570" applyFont="1" applyFill="1" applyBorder="1" applyAlignment="1"/>
    <xf numFmtId="165" fontId="11" fillId="2" borderId="2" xfId="1" applyFont="1" applyFill="1" applyBorder="1" applyAlignment="1">
      <alignment horizontal="right" vertical="center"/>
    </xf>
    <xf numFmtId="165" fontId="11" fillId="2" borderId="1" xfId="1" applyFont="1" applyFill="1" applyBorder="1" applyAlignment="1">
      <alignment horizontal="right" vertical="center"/>
    </xf>
    <xf numFmtId="167" fontId="10" fillId="2" borderId="1" xfId="6" applyFont="1" applyFill="1" applyBorder="1" applyAlignment="1">
      <alignment horizontal="center" vertical="center"/>
    </xf>
    <xf numFmtId="49" fontId="11" fillId="2" borderId="1" xfId="5" applyNumberFormat="1" applyFont="1" applyFill="1" applyBorder="1" applyAlignment="1">
      <alignment horizontal="right" vertical="center"/>
    </xf>
    <xf numFmtId="165" fontId="10" fillId="2" borderId="1" xfId="1" applyFont="1" applyFill="1" applyBorder="1" applyAlignment="1">
      <alignment horizontal="center" vertical="center"/>
    </xf>
    <xf numFmtId="165" fontId="10" fillId="2" borderId="3" xfId="1" applyFont="1" applyFill="1" applyBorder="1" applyAlignment="1">
      <alignment horizontal="center" vertical="center"/>
    </xf>
    <xf numFmtId="165" fontId="6" fillId="0" borderId="1" xfId="0" applyFont="1" applyFill="1" applyBorder="1" applyAlignment="1">
      <alignment horizontal="center" vertical="center"/>
    </xf>
    <xf numFmtId="165" fontId="6" fillId="0" borderId="3" xfId="0" applyFont="1" applyFill="1" applyBorder="1" applyAlignment="1">
      <alignment horizontal="center" vertical="center"/>
    </xf>
    <xf numFmtId="165" fontId="11" fillId="2" borderId="2" xfId="1" applyFont="1" applyFill="1" applyBorder="1" applyAlignment="1">
      <alignment horizontal="right" vertical="center" wrapText="1"/>
    </xf>
    <xf numFmtId="165" fontId="11" fillId="2" borderId="1" xfId="1" applyFont="1" applyFill="1" applyBorder="1" applyAlignment="1">
      <alignment horizontal="right" vertical="center" wrapText="1"/>
    </xf>
    <xf numFmtId="165" fontId="11" fillId="2" borderId="21" xfId="1" applyFont="1" applyFill="1" applyBorder="1" applyAlignment="1">
      <alignment horizontal="right" vertical="center" wrapText="1"/>
    </xf>
    <xf numFmtId="165" fontId="11" fillId="2" borderId="22" xfId="1" applyFont="1" applyFill="1" applyBorder="1" applyAlignment="1">
      <alignment horizontal="right" vertical="center" wrapText="1"/>
    </xf>
    <xf numFmtId="169" fontId="10" fillId="0" borderId="1" xfId="4" applyNumberFormat="1" applyFont="1" applyFill="1" applyBorder="1" applyAlignment="1">
      <alignment horizontal="right" vertical="center"/>
    </xf>
    <xf numFmtId="169" fontId="10" fillId="0" borderId="22" xfId="4" applyNumberFormat="1" applyFont="1" applyFill="1" applyBorder="1" applyAlignment="1">
      <alignment horizontal="right" vertical="center"/>
    </xf>
    <xf numFmtId="165" fontId="11" fillId="2" borderId="1" xfId="1" applyFont="1" applyFill="1" applyBorder="1" applyAlignment="1">
      <alignment horizontal="center" vertical="center" wrapText="1"/>
    </xf>
    <xf numFmtId="165" fontId="11" fillId="2" borderId="22" xfId="1" applyFont="1" applyFill="1" applyBorder="1" applyAlignment="1">
      <alignment horizontal="center" vertical="center" wrapText="1"/>
    </xf>
    <xf numFmtId="165" fontId="35" fillId="2" borderId="25" xfId="0" applyFont="1" applyFill="1" applyBorder="1" applyAlignment="1">
      <alignment horizontal="center" vertical="center"/>
    </xf>
    <xf numFmtId="165" fontId="35" fillId="2" borderId="26" xfId="0" applyFont="1" applyFill="1" applyBorder="1" applyAlignment="1">
      <alignment horizontal="center" vertical="center"/>
    </xf>
    <xf numFmtId="165" fontId="35" fillId="2" borderId="27" xfId="0" applyFont="1" applyFill="1" applyBorder="1" applyAlignment="1">
      <alignment horizontal="center" vertical="center"/>
    </xf>
    <xf numFmtId="165" fontId="32" fillId="2" borderId="31" xfId="0" applyFont="1" applyFill="1" applyBorder="1" applyAlignment="1">
      <alignment horizontal="right" vertical="center" indent="1"/>
    </xf>
    <xf numFmtId="165" fontId="32" fillId="2" borderId="32" xfId="0" applyFont="1" applyFill="1" applyBorder="1" applyAlignment="1">
      <alignment horizontal="right" vertical="center" indent="1"/>
    </xf>
    <xf numFmtId="165" fontId="32" fillId="2" borderId="10" xfId="0" applyFont="1" applyFill="1" applyBorder="1" applyAlignment="1">
      <alignment horizontal="center" vertical="center"/>
    </xf>
    <xf numFmtId="165" fontId="32" fillId="2" borderId="11" xfId="0" applyFont="1" applyFill="1" applyBorder="1" applyAlignment="1">
      <alignment horizontal="center" vertical="center"/>
    </xf>
    <xf numFmtId="165" fontId="32" fillId="2" borderId="12" xfId="0" applyFont="1" applyFill="1" applyBorder="1" applyAlignment="1">
      <alignment horizontal="center" vertical="center"/>
    </xf>
    <xf numFmtId="165" fontId="32" fillId="2" borderId="2" xfId="0" applyFont="1" applyFill="1" applyBorder="1" applyAlignment="1">
      <alignment horizontal="center" vertical="center"/>
    </xf>
    <xf numFmtId="165" fontId="32" fillId="2" borderId="1" xfId="0" applyFont="1" applyFill="1" applyBorder="1" applyAlignment="1">
      <alignment horizontal="center" vertical="center"/>
    </xf>
    <xf numFmtId="165" fontId="32" fillId="2" borderId="3" xfId="0" applyFont="1" applyFill="1" applyBorder="1" applyAlignment="1">
      <alignment horizontal="center" vertical="center"/>
    </xf>
    <xf numFmtId="165" fontId="32" fillId="2" borderId="4" xfId="0" applyFont="1" applyFill="1" applyBorder="1" applyAlignment="1">
      <alignment horizontal="center" vertical="center"/>
    </xf>
    <xf numFmtId="165" fontId="32" fillId="2" borderId="5" xfId="0" applyFont="1" applyFill="1" applyBorder="1" applyAlignment="1">
      <alignment horizontal="center" vertical="center"/>
    </xf>
    <xf numFmtId="165" fontId="32" fillId="2" borderId="6" xfId="0" applyFont="1" applyFill="1" applyBorder="1" applyAlignment="1">
      <alignment horizontal="center" vertical="center"/>
    </xf>
    <xf numFmtId="49" fontId="36" fillId="2" borderId="31" xfId="0" applyNumberFormat="1" applyFont="1" applyFill="1" applyBorder="1" applyAlignment="1">
      <alignment horizontal="center" vertical="center"/>
    </xf>
    <xf numFmtId="49" fontId="36" fillId="2" borderId="32" xfId="0" applyNumberFormat="1" applyFont="1" applyFill="1" applyBorder="1" applyAlignment="1">
      <alignment horizontal="center" vertical="center"/>
    </xf>
    <xf numFmtId="49" fontId="36" fillId="2" borderId="33" xfId="0" applyNumberFormat="1" applyFont="1" applyFill="1" applyBorder="1" applyAlignment="1">
      <alignment horizontal="center" vertical="center"/>
    </xf>
    <xf numFmtId="165" fontId="32" fillId="2" borderId="49" xfId="0" applyFont="1" applyFill="1" applyBorder="1" applyAlignment="1">
      <alignment horizontal="center" vertical="center"/>
    </xf>
    <xf numFmtId="165" fontId="32" fillId="2" borderId="64" xfId="0" applyFont="1" applyFill="1" applyBorder="1" applyAlignment="1">
      <alignment horizontal="center" vertical="center"/>
    </xf>
    <xf numFmtId="165" fontId="32" fillId="2" borderId="38" xfId="0" applyFont="1" applyFill="1" applyBorder="1" applyAlignment="1">
      <alignment horizontal="center" vertical="center"/>
    </xf>
    <xf numFmtId="165" fontId="32" fillId="2" borderId="19" xfId="0" applyFont="1" applyFill="1" applyBorder="1" applyAlignment="1">
      <alignment horizontal="center" vertical="center"/>
    </xf>
    <xf numFmtId="165" fontId="32" fillId="2" borderId="21" xfId="0" applyFont="1" applyFill="1" applyBorder="1" applyAlignment="1">
      <alignment horizontal="center" vertical="center"/>
    </xf>
    <xf numFmtId="165" fontId="32" fillId="2" borderId="50" xfId="0" applyFont="1" applyFill="1" applyBorder="1" applyAlignment="1">
      <alignment horizontal="center" vertical="center"/>
    </xf>
    <xf numFmtId="165" fontId="32" fillId="2" borderId="22" xfId="0" applyFont="1" applyFill="1" applyBorder="1" applyAlignment="1">
      <alignment horizontal="center" vertical="center"/>
    </xf>
    <xf numFmtId="165" fontId="32" fillId="2" borderId="23" xfId="0" applyFont="1" applyFill="1" applyBorder="1" applyAlignment="1">
      <alignment horizontal="center" vertical="center"/>
    </xf>
    <xf numFmtId="165" fontId="32" fillId="2" borderId="24" xfId="0" applyFont="1" applyFill="1" applyBorder="1" applyAlignment="1">
      <alignment horizontal="center" vertical="center"/>
    </xf>
    <xf numFmtId="49" fontId="31" fillId="2" borderId="34" xfId="0" applyNumberFormat="1" applyFont="1" applyFill="1" applyBorder="1" applyAlignment="1">
      <alignment horizontal="center" vertical="center"/>
    </xf>
    <xf numFmtId="49" fontId="31" fillId="2" borderId="36" xfId="0" applyNumberFormat="1" applyFont="1" applyFill="1" applyBorder="1" applyAlignment="1">
      <alignment horizontal="center" vertical="center"/>
    </xf>
    <xf numFmtId="49" fontId="31" fillId="2" borderId="62" xfId="0" applyNumberFormat="1" applyFont="1" applyFill="1" applyBorder="1" applyAlignment="1">
      <alignment horizontal="center" vertical="center"/>
    </xf>
    <xf numFmtId="49" fontId="31" fillId="2" borderId="35" xfId="0" applyNumberFormat="1" applyFont="1" applyFill="1" applyBorder="1" applyAlignment="1">
      <alignment horizontal="center" vertical="center"/>
    </xf>
    <xf numFmtId="49" fontId="31" fillId="2" borderId="63" xfId="0" applyNumberFormat="1" applyFont="1" applyFill="1" applyBorder="1" applyAlignment="1">
      <alignment horizontal="center" vertical="center"/>
    </xf>
    <xf numFmtId="165" fontId="0" fillId="2" borderId="31" xfId="0" applyFill="1" applyBorder="1" applyAlignment="1">
      <alignment horizontal="left" vertical="center"/>
    </xf>
    <xf numFmtId="165" fontId="0" fillId="2" borderId="32" xfId="0" applyFill="1" applyBorder="1" applyAlignment="1">
      <alignment horizontal="left" vertical="center"/>
    </xf>
    <xf numFmtId="165" fontId="32" fillId="2" borderId="51" xfId="0" applyFont="1" applyFill="1" applyBorder="1" applyAlignment="1">
      <alignment horizontal="center" vertical="center"/>
    </xf>
    <xf numFmtId="165" fontId="32" fillId="2" borderId="65" xfId="0" applyFont="1" applyFill="1" applyBorder="1" applyAlignment="1">
      <alignment horizontal="center" vertical="center"/>
    </xf>
    <xf numFmtId="49" fontId="31" fillId="2" borderId="25" xfId="0" applyNumberFormat="1" applyFont="1" applyFill="1" applyBorder="1" applyAlignment="1">
      <alignment horizontal="center" vertical="center"/>
    </xf>
    <xf numFmtId="49" fontId="31" fillId="2" borderId="26" xfId="0" applyNumberFormat="1" applyFont="1" applyFill="1" applyBorder="1" applyAlignment="1">
      <alignment horizontal="center" vertical="center"/>
    </xf>
    <xf numFmtId="49" fontId="31" fillId="2" borderId="27" xfId="0" applyNumberFormat="1" applyFont="1" applyFill="1" applyBorder="1" applyAlignment="1">
      <alignment horizontal="center" vertical="center"/>
    </xf>
    <xf numFmtId="165" fontId="2" fillId="2" borderId="10" xfId="0" applyFont="1" applyFill="1" applyBorder="1" applyAlignment="1">
      <alignment horizontal="center" vertical="center"/>
    </xf>
    <xf numFmtId="165" fontId="2" fillId="2" borderId="11" xfId="0" applyFont="1" applyFill="1" applyBorder="1" applyAlignment="1">
      <alignment horizontal="center" vertical="center"/>
    </xf>
    <xf numFmtId="165" fontId="2" fillId="2" borderId="12" xfId="0" applyFont="1" applyFill="1" applyBorder="1" applyAlignment="1">
      <alignment horizontal="center" vertical="center"/>
    </xf>
    <xf numFmtId="165" fontId="2" fillId="2" borderId="2" xfId="0" applyFont="1" applyFill="1" applyBorder="1" applyAlignment="1">
      <alignment horizontal="center" vertical="center"/>
    </xf>
    <xf numFmtId="165" fontId="2" fillId="2" borderId="1" xfId="0" applyFont="1" applyFill="1" applyBorder="1" applyAlignment="1">
      <alignment horizontal="center" vertical="center"/>
    </xf>
    <xf numFmtId="165" fontId="2" fillId="2" borderId="3" xfId="0" applyFont="1" applyFill="1" applyBorder="1" applyAlignment="1">
      <alignment horizontal="center" vertical="center"/>
    </xf>
    <xf numFmtId="49" fontId="2" fillId="2" borderId="25" xfId="0" applyNumberFormat="1" applyFont="1" applyFill="1" applyBorder="1" applyAlignment="1">
      <alignment horizontal="center" vertical="center"/>
    </xf>
    <xf numFmtId="49" fontId="2" fillId="2" borderId="26" xfId="0" applyNumberFormat="1" applyFont="1" applyFill="1" applyBorder="1" applyAlignment="1">
      <alignment horizontal="center" vertical="center"/>
    </xf>
    <xf numFmtId="49" fontId="2" fillId="2" borderId="27" xfId="0" applyNumberFormat="1" applyFont="1" applyFill="1" applyBorder="1" applyAlignment="1">
      <alignment horizontal="center" vertical="center"/>
    </xf>
    <xf numFmtId="165" fontId="37" fillId="2" borderId="10" xfId="0" applyFont="1" applyFill="1" applyBorder="1" applyAlignment="1">
      <alignment horizontal="center" vertical="center"/>
    </xf>
    <xf numFmtId="165" fontId="37" fillId="2" borderId="11" xfId="0" applyFont="1" applyFill="1" applyBorder="1" applyAlignment="1">
      <alignment horizontal="center" vertical="center"/>
    </xf>
    <xf numFmtId="165" fontId="37" fillId="2" borderId="12" xfId="0" applyFont="1" applyFill="1" applyBorder="1" applyAlignment="1">
      <alignment horizontal="center" vertical="center"/>
    </xf>
    <xf numFmtId="165" fontId="32" fillId="2" borderId="31" xfId="0" applyFont="1" applyFill="1" applyBorder="1" applyAlignment="1">
      <alignment horizontal="right" vertical="center" indent="5"/>
    </xf>
    <xf numFmtId="165" fontId="32" fillId="2" borderId="32" xfId="0" applyFont="1" applyFill="1" applyBorder="1" applyAlignment="1">
      <alignment horizontal="right" vertical="center" indent="5"/>
    </xf>
    <xf numFmtId="165" fontId="32" fillId="2" borderId="58" xfId="0" applyFont="1" applyFill="1" applyBorder="1" applyAlignment="1">
      <alignment horizontal="right" vertical="center" indent="5"/>
    </xf>
    <xf numFmtId="165" fontId="37" fillId="2" borderId="31" xfId="0" applyFont="1" applyFill="1" applyBorder="1" applyAlignment="1">
      <alignment horizontal="center" vertical="center"/>
    </xf>
    <xf numFmtId="165" fontId="37" fillId="2" borderId="32" xfId="0" applyFont="1" applyFill="1" applyBorder="1" applyAlignment="1">
      <alignment horizontal="center" vertical="center"/>
    </xf>
    <xf numFmtId="165" fontId="37" fillId="2" borderId="33" xfId="0" applyFont="1" applyFill="1" applyBorder="1" applyAlignment="1">
      <alignment horizontal="center" vertical="center"/>
    </xf>
    <xf numFmtId="49" fontId="31" fillId="2" borderId="31" xfId="0" applyNumberFormat="1" applyFont="1" applyFill="1" applyBorder="1" applyAlignment="1">
      <alignment horizontal="center" vertical="center"/>
    </xf>
    <xf numFmtId="49" fontId="31" fillId="2" borderId="32" xfId="0" applyNumberFormat="1" applyFont="1" applyFill="1" applyBorder="1" applyAlignment="1">
      <alignment horizontal="center" vertical="center"/>
    </xf>
    <xf numFmtId="49" fontId="31" fillId="2" borderId="33" xfId="0" applyNumberFormat="1" applyFont="1" applyFill="1" applyBorder="1" applyAlignment="1">
      <alignment horizontal="center" vertical="center"/>
    </xf>
    <xf numFmtId="165" fontId="31" fillId="2" borderId="31" xfId="0" applyFont="1" applyFill="1" applyBorder="1" applyAlignment="1">
      <alignment horizontal="right" vertical="center" indent="3"/>
    </xf>
    <xf numFmtId="165" fontId="31" fillId="2" borderId="32" xfId="0" applyFont="1" applyFill="1" applyBorder="1" applyAlignment="1">
      <alignment horizontal="right" vertical="center" indent="3"/>
    </xf>
    <xf numFmtId="165" fontId="31" fillId="2" borderId="33" xfId="0" applyFont="1" applyFill="1" applyBorder="1" applyAlignment="1">
      <alignment horizontal="right" vertical="center" indent="3"/>
    </xf>
    <xf numFmtId="165" fontId="31" fillId="2" borderId="10" xfId="0" applyFont="1" applyFill="1" applyBorder="1" applyAlignment="1">
      <alignment horizontal="center" vertical="center"/>
    </xf>
    <xf numFmtId="165" fontId="31" fillId="2" borderId="11" xfId="0" applyFont="1" applyFill="1" applyBorder="1" applyAlignment="1">
      <alignment horizontal="center" vertical="center"/>
    </xf>
    <xf numFmtId="165" fontId="31" fillId="2" borderId="12" xfId="0" applyFont="1" applyFill="1" applyBorder="1" applyAlignment="1">
      <alignment horizontal="center" vertical="center"/>
    </xf>
    <xf numFmtId="165" fontId="31" fillId="2" borderId="2" xfId="0" applyFont="1" applyFill="1" applyBorder="1" applyAlignment="1">
      <alignment horizontal="center" vertical="center"/>
    </xf>
    <xf numFmtId="165" fontId="31" fillId="2" borderId="1" xfId="0" applyFont="1" applyFill="1" applyBorder="1" applyAlignment="1">
      <alignment horizontal="center" vertical="center"/>
    </xf>
    <xf numFmtId="165" fontId="31" fillId="2" borderId="3" xfId="0" applyFont="1" applyFill="1" applyBorder="1" applyAlignment="1">
      <alignment horizontal="center" vertical="center"/>
    </xf>
    <xf numFmtId="165" fontId="31" fillId="2" borderId="4" xfId="0" applyFont="1" applyFill="1" applyBorder="1" applyAlignment="1">
      <alignment horizontal="center" vertical="center"/>
    </xf>
    <xf numFmtId="165" fontId="31" fillId="2" borderId="5" xfId="0" applyFont="1" applyFill="1" applyBorder="1" applyAlignment="1">
      <alignment horizontal="center" vertical="center"/>
    </xf>
    <xf numFmtId="165" fontId="31" fillId="2" borderId="6" xfId="0" applyFont="1" applyFill="1" applyBorder="1" applyAlignment="1">
      <alignment horizontal="center" vertical="center"/>
    </xf>
    <xf numFmtId="49" fontId="31" fillId="2" borderId="13" xfId="0" applyNumberFormat="1" applyFont="1" applyFill="1" applyBorder="1" applyAlignment="1">
      <alignment horizontal="center" vertical="center"/>
    </xf>
    <xf numFmtId="49" fontId="31" fillId="2" borderId="14" xfId="0" applyNumberFormat="1" applyFont="1" applyFill="1" applyBorder="1" applyAlignment="1">
      <alignment horizontal="center" vertical="center"/>
    </xf>
    <xf numFmtId="49" fontId="31" fillId="2" borderId="15" xfId="0" applyNumberFormat="1" applyFont="1" applyFill="1" applyBorder="1" applyAlignment="1">
      <alignment horizontal="center" vertical="center"/>
    </xf>
    <xf numFmtId="165" fontId="37" fillId="2" borderId="25" xfId="0" applyFont="1" applyFill="1" applyBorder="1" applyAlignment="1">
      <alignment horizontal="center" vertical="center"/>
    </xf>
    <xf numFmtId="165" fontId="37" fillId="2" borderId="26" xfId="0" applyFont="1" applyFill="1" applyBorder="1" applyAlignment="1">
      <alignment horizontal="center" vertical="center"/>
    </xf>
    <xf numFmtId="165" fontId="37" fillId="2" borderId="27" xfId="0" applyFont="1" applyFill="1" applyBorder="1" applyAlignment="1">
      <alignment horizontal="center" vertical="center"/>
    </xf>
    <xf numFmtId="165" fontId="1" fillId="2" borderId="25" xfId="0" applyFont="1" applyFill="1" applyBorder="1" applyAlignment="1">
      <alignment horizontal="center" vertical="center"/>
    </xf>
    <xf numFmtId="165" fontId="1" fillId="2" borderId="26" xfId="0" applyFont="1" applyFill="1" applyBorder="1" applyAlignment="1">
      <alignment horizontal="center" vertical="center"/>
    </xf>
    <xf numFmtId="165" fontId="1" fillId="2" borderId="27" xfId="0" applyFont="1" applyFill="1" applyBorder="1" applyAlignment="1">
      <alignment horizontal="center" vertical="center"/>
    </xf>
    <xf numFmtId="165" fontId="1" fillId="2" borderId="28" xfId="0" applyFont="1" applyFill="1" applyBorder="1" applyAlignment="1">
      <alignment horizontal="center" vertical="center"/>
    </xf>
    <xf numFmtId="165" fontId="1" fillId="2" borderId="0" xfId="0" applyFont="1" applyFill="1" applyBorder="1" applyAlignment="1">
      <alignment horizontal="center" vertical="center"/>
    </xf>
    <xf numFmtId="165" fontId="1" fillId="2" borderId="56" xfId="0" applyFont="1" applyFill="1" applyBorder="1" applyAlignment="1">
      <alignment horizontal="center" vertical="center"/>
    </xf>
    <xf numFmtId="165" fontId="1" fillId="2" borderId="53" xfId="0" applyFont="1" applyFill="1" applyBorder="1" applyAlignment="1">
      <alignment horizontal="center" vertical="center"/>
    </xf>
    <xf numFmtId="165" fontId="1" fillId="2" borderId="54" xfId="0" applyFont="1" applyFill="1" applyBorder="1" applyAlignment="1">
      <alignment horizontal="center" vertical="center"/>
    </xf>
    <xf numFmtId="165" fontId="1" fillId="2" borderId="57" xfId="0" applyFont="1" applyFill="1" applyBorder="1" applyAlignment="1">
      <alignment horizontal="center" vertical="center"/>
    </xf>
    <xf numFmtId="49" fontId="2" fillId="2" borderId="31" xfId="0" applyNumberFormat="1" applyFont="1" applyFill="1" applyBorder="1" applyAlignment="1">
      <alignment horizontal="center" vertical="center"/>
    </xf>
    <xf numFmtId="49" fontId="2" fillId="2" borderId="32" xfId="0" applyNumberFormat="1" applyFont="1" applyFill="1" applyBorder="1" applyAlignment="1">
      <alignment horizontal="center" vertical="center"/>
    </xf>
    <xf numFmtId="49" fontId="2" fillId="2" borderId="33" xfId="0" applyNumberFormat="1" applyFont="1" applyFill="1" applyBorder="1" applyAlignment="1">
      <alignment horizontal="center" vertical="center"/>
    </xf>
    <xf numFmtId="165" fontId="12" fillId="2" borderId="25" xfId="0" quotePrefix="1" applyFont="1" applyFill="1" applyBorder="1" applyAlignment="1">
      <alignment horizontal="center" vertical="center"/>
    </xf>
    <xf numFmtId="165" fontId="12" fillId="2" borderId="26" xfId="0" applyFont="1" applyFill="1" applyBorder="1" applyAlignment="1">
      <alignment horizontal="center" vertical="center"/>
    </xf>
    <xf numFmtId="165" fontId="12" fillId="2" borderId="27" xfId="0" applyFont="1" applyFill="1" applyBorder="1" applyAlignment="1">
      <alignment horizontal="center" vertical="center"/>
    </xf>
    <xf numFmtId="165" fontId="12" fillId="2" borderId="28" xfId="0" applyFont="1" applyFill="1" applyBorder="1" applyAlignment="1">
      <alignment horizontal="center" vertical="center"/>
    </xf>
    <xf numFmtId="165" fontId="12" fillId="2" borderId="0" xfId="0" applyFont="1" applyFill="1" applyBorder="1" applyAlignment="1">
      <alignment horizontal="center" vertical="center"/>
    </xf>
    <xf numFmtId="165" fontId="12" fillId="2" borderId="56" xfId="0" applyFont="1" applyFill="1" applyBorder="1" applyAlignment="1">
      <alignment horizontal="center" vertical="center"/>
    </xf>
    <xf numFmtId="165" fontId="12" fillId="2" borderId="53" xfId="0" applyFont="1" applyFill="1" applyBorder="1" applyAlignment="1">
      <alignment horizontal="center" vertical="center"/>
    </xf>
    <xf numFmtId="165" fontId="12" fillId="2" borderId="54" xfId="0" applyFont="1" applyFill="1" applyBorder="1" applyAlignment="1">
      <alignment horizontal="center" vertical="center"/>
    </xf>
    <xf numFmtId="165" fontId="12" fillId="2" borderId="57" xfId="0" applyFont="1" applyFill="1" applyBorder="1" applyAlignment="1">
      <alignment horizontal="center" vertical="center"/>
    </xf>
    <xf numFmtId="0" fontId="3" fillId="2" borderId="10" xfId="526" applyFont="1" applyFill="1" applyBorder="1" applyAlignment="1">
      <alignment horizontal="center" vertical="center"/>
    </xf>
    <xf numFmtId="0" fontId="3" fillId="2" borderId="12" xfId="526" applyFont="1" applyFill="1" applyBorder="1" applyAlignment="1">
      <alignment horizontal="center" vertical="center"/>
    </xf>
    <xf numFmtId="0" fontId="3" fillId="2" borderId="2" xfId="526" applyFont="1" applyFill="1" applyBorder="1" applyAlignment="1">
      <alignment horizontal="center" vertical="center"/>
    </xf>
    <xf numFmtId="0" fontId="3" fillId="2" borderId="3" xfId="526" applyFont="1" applyFill="1" applyBorder="1" applyAlignment="1">
      <alignment horizontal="center" vertical="center"/>
    </xf>
    <xf numFmtId="0" fontId="3" fillId="2" borderId="21" xfId="526" applyFont="1" applyFill="1" applyBorder="1" applyAlignment="1">
      <alignment horizontal="center" vertical="center"/>
    </xf>
    <xf numFmtId="0" fontId="3" fillId="2" borderId="24" xfId="526" applyFont="1" applyFill="1" applyBorder="1" applyAlignment="1">
      <alignment horizontal="center" vertical="center"/>
    </xf>
    <xf numFmtId="49" fontId="2" fillId="2" borderId="29" xfId="0" applyNumberFormat="1" applyFont="1" applyFill="1" applyBorder="1" applyAlignment="1">
      <alignment horizontal="center" vertical="center"/>
    </xf>
    <xf numFmtId="49" fontId="2" fillId="2" borderId="52" xfId="0" applyNumberFormat="1" applyFont="1" applyFill="1" applyBorder="1" applyAlignment="1">
      <alignment horizontal="center" vertical="center"/>
    </xf>
    <xf numFmtId="0" fontId="3" fillId="2" borderId="25" xfId="526" applyFont="1" applyFill="1" applyBorder="1" applyAlignment="1">
      <alignment horizontal="center" vertical="center"/>
    </xf>
    <xf numFmtId="0" fontId="3" fillId="2" borderId="27" xfId="526" applyFont="1" applyFill="1" applyBorder="1" applyAlignment="1">
      <alignment horizontal="center" vertical="center"/>
    </xf>
    <xf numFmtId="0" fontId="3" fillId="2" borderId="28" xfId="526" applyFont="1" applyFill="1" applyBorder="1" applyAlignment="1">
      <alignment horizontal="center" vertical="center"/>
    </xf>
    <xf numFmtId="0" fontId="3" fillId="2" borderId="56" xfId="526" applyFont="1" applyFill="1" applyBorder="1" applyAlignment="1">
      <alignment horizontal="center" vertical="center"/>
    </xf>
    <xf numFmtId="0" fontId="3" fillId="2" borderId="53" xfId="526" applyFont="1" applyFill="1" applyBorder="1" applyAlignment="1">
      <alignment horizontal="center" vertical="center"/>
    </xf>
    <xf numFmtId="0" fontId="3" fillId="2" borderId="57" xfId="526" applyFont="1" applyFill="1" applyBorder="1" applyAlignment="1">
      <alignment horizontal="center" vertical="center"/>
    </xf>
    <xf numFmtId="49" fontId="2" fillId="2" borderId="13" xfId="0" applyNumberFormat="1" applyFont="1" applyFill="1" applyBorder="1" applyAlignment="1">
      <alignment horizontal="center" vertical="center"/>
    </xf>
    <xf numFmtId="49" fontId="2" fillId="2" borderId="14" xfId="0" applyNumberFormat="1" applyFont="1" applyFill="1" applyBorder="1" applyAlignment="1">
      <alignment horizontal="center" vertical="center"/>
    </xf>
    <xf numFmtId="49" fontId="2" fillId="2" borderId="15" xfId="0" applyNumberFormat="1" applyFont="1" applyFill="1" applyBorder="1" applyAlignment="1">
      <alignment horizontal="center" vertical="center"/>
    </xf>
    <xf numFmtId="165" fontId="3" fillId="2" borderId="10" xfId="0" applyFont="1" applyFill="1" applyBorder="1" applyAlignment="1">
      <alignment horizontal="center" vertical="center"/>
    </xf>
    <xf numFmtId="165" fontId="3" fillId="2" borderId="11" xfId="0" applyFont="1" applyFill="1" applyBorder="1" applyAlignment="1">
      <alignment horizontal="center" vertical="center"/>
    </xf>
    <xf numFmtId="165" fontId="3" fillId="2" borderId="12" xfId="0" applyFont="1" applyFill="1" applyBorder="1" applyAlignment="1">
      <alignment horizontal="center" vertical="center"/>
    </xf>
    <xf numFmtId="165" fontId="3" fillId="2" borderId="2" xfId="0" applyFont="1" applyFill="1" applyBorder="1" applyAlignment="1">
      <alignment horizontal="center" vertical="center"/>
    </xf>
    <xf numFmtId="165" fontId="3" fillId="2" borderId="1" xfId="0" applyFont="1" applyFill="1" applyBorder="1" applyAlignment="1">
      <alignment horizontal="center" vertical="center"/>
    </xf>
    <xf numFmtId="165" fontId="3" fillId="2" borderId="3" xfId="0" applyFont="1" applyFill="1" applyBorder="1" applyAlignment="1">
      <alignment horizontal="center" vertical="center"/>
    </xf>
    <xf numFmtId="165" fontId="3" fillId="2" borderId="4" xfId="0" applyFont="1" applyFill="1" applyBorder="1" applyAlignment="1">
      <alignment horizontal="center" vertical="center"/>
    </xf>
    <xf numFmtId="165" fontId="3" fillId="2" borderId="5" xfId="0" applyFont="1" applyFill="1" applyBorder="1" applyAlignment="1">
      <alignment horizontal="center" vertical="center"/>
    </xf>
    <xf numFmtId="165" fontId="3" fillId="2" borderId="6" xfId="0" applyFont="1" applyFill="1" applyBorder="1" applyAlignment="1">
      <alignment horizontal="center" vertical="center"/>
    </xf>
  </cellXfs>
  <cellStyles count="663">
    <cellStyle name="20% - Ênfase1 2" xfId="22" xr:uid="{00000000-0005-0000-0000-000000000000}"/>
    <cellStyle name="20% - Ênfase1 2 10" xfId="23" xr:uid="{00000000-0005-0000-0000-000001000000}"/>
    <cellStyle name="20% - Ênfase1 2 2" xfId="24" xr:uid="{00000000-0005-0000-0000-000002000000}"/>
    <cellStyle name="20% - Ênfase1 2 3" xfId="25" xr:uid="{00000000-0005-0000-0000-000003000000}"/>
    <cellStyle name="20% - Ênfase1 2 4" xfId="26" xr:uid="{00000000-0005-0000-0000-000004000000}"/>
    <cellStyle name="20% - Ênfase1 2 5" xfId="27" xr:uid="{00000000-0005-0000-0000-000005000000}"/>
    <cellStyle name="20% - Ênfase1 2 6" xfId="28" xr:uid="{00000000-0005-0000-0000-000006000000}"/>
    <cellStyle name="20% - Ênfase1 2 7" xfId="29" xr:uid="{00000000-0005-0000-0000-000007000000}"/>
    <cellStyle name="20% - Ênfase1 2 8" xfId="30" xr:uid="{00000000-0005-0000-0000-000008000000}"/>
    <cellStyle name="20% - Ênfase1 2 9" xfId="31" xr:uid="{00000000-0005-0000-0000-000009000000}"/>
    <cellStyle name="20% - Ênfase2 2" xfId="32" xr:uid="{00000000-0005-0000-0000-00000A000000}"/>
    <cellStyle name="20% - Ênfase2 2 10" xfId="33" xr:uid="{00000000-0005-0000-0000-00000B000000}"/>
    <cellStyle name="20% - Ênfase2 2 2" xfId="34" xr:uid="{00000000-0005-0000-0000-00000C000000}"/>
    <cellStyle name="20% - Ênfase2 2 3" xfId="35" xr:uid="{00000000-0005-0000-0000-00000D000000}"/>
    <cellStyle name="20% - Ênfase2 2 4" xfId="36" xr:uid="{00000000-0005-0000-0000-00000E000000}"/>
    <cellStyle name="20% - Ênfase2 2 5" xfId="37" xr:uid="{00000000-0005-0000-0000-00000F000000}"/>
    <cellStyle name="20% - Ênfase2 2 6" xfId="38" xr:uid="{00000000-0005-0000-0000-000010000000}"/>
    <cellStyle name="20% - Ênfase2 2 7" xfId="39" xr:uid="{00000000-0005-0000-0000-000011000000}"/>
    <cellStyle name="20% - Ênfase2 2 8" xfId="40" xr:uid="{00000000-0005-0000-0000-000012000000}"/>
    <cellStyle name="20% - Ênfase2 2 9" xfId="41" xr:uid="{00000000-0005-0000-0000-000013000000}"/>
    <cellStyle name="20% - Ênfase3 2" xfId="42" xr:uid="{00000000-0005-0000-0000-000014000000}"/>
    <cellStyle name="20% - Ênfase3 2 10" xfId="43" xr:uid="{00000000-0005-0000-0000-000015000000}"/>
    <cellStyle name="20% - Ênfase3 2 2" xfId="44" xr:uid="{00000000-0005-0000-0000-000016000000}"/>
    <cellStyle name="20% - Ênfase3 2 3" xfId="45" xr:uid="{00000000-0005-0000-0000-000017000000}"/>
    <cellStyle name="20% - Ênfase3 2 4" xfId="46" xr:uid="{00000000-0005-0000-0000-000018000000}"/>
    <cellStyle name="20% - Ênfase3 2 5" xfId="47" xr:uid="{00000000-0005-0000-0000-000019000000}"/>
    <cellStyle name="20% - Ênfase3 2 6" xfId="48" xr:uid="{00000000-0005-0000-0000-00001A000000}"/>
    <cellStyle name="20% - Ênfase3 2 7" xfId="49" xr:uid="{00000000-0005-0000-0000-00001B000000}"/>
    <cellStyle name="20% - Ênfase3 2 8" xfId="50" xr:uid="{00000000-0005-0000-0000-00001C000000}"/>
    <cellStyle name="20% - Ênfase3 2 9" xfId="51" xr:uid="{00000000-0005-0000-0000-00001D000000}"/>
    <cellStyle name="20% - Ênfase4 2" xfId="52" xr:uid="{00000000-0005-0000-0000-00001E000000}"/>
    <cellStyle name="20% - Ênfase4 2 10" xfId="53" xr:uid="{00000000-0005-0000-0000-00001F000000}"/>
    <cellStyle name="20% - Ênfase4 2 2" xfId="54" xr:uid="{00000000-0005-0000-0000-000020000000}"/>
    <cellStyle name="20% - Ênfase4 2 3" xfId="55" xr:uid="{00000000-0005-0000-0000-000021000000}"/>
    <cellStyle name="20% - Ênfase4 2 4" xfId="56" xr:uid="{00000000-0005-0000-0000-000022000000}"/>
    <cellStyle name="20% - Ênfase4 2 5" xfId="57" xr:uid="{00000000-0005-0000-0000-000023000000}"/>
    <cellStyle name="20% - Ênfase4 2 6" xfId="58" xr:uid="{00000000-0005-0000-0000-000024000000}"/>
    <cellStyle name="20% - Ênfase4 2 7" xfId="59" xr:uid="{00000000-0005-0000-0000-000025000000}"/>
    <cellStyle name="20% - Ênfase4 2 8" xfId="60" xr:uid="{00000000-0005-0000-0000-000026000000}"/>
    <cellStyle name="20% - Ênfase4 2 9" xfId="61" xr:uid="{00000000-0005-0000-0000-000027000000}"/>
    <cellStyle name="20% - Ênfase5 2" xfId="62" xr:uid="{00000000-0005-0000-0000-000028000000}"/>
    <cellStyle name="20% - Ênfase5 2 10" xfId="63" xr:uid="{00000000-0005-0000-0000-000029000000}"/>
    <cellStyle name="20% - Ênfase5 2 2" xfId="64" xr:uid="{00000000-0005-0000-0000-00002A000000}"/>
    <cellStyle name="20% - Ênfase5 2 3" xfId="65" xr:uid="{00000000-0005-0000-0000-00002B000000}"/>
    <cellStyle name="20% - Ênfase5 2 4" xfId="66" xr:uid="{00000000-0005-0000-0000-00002C000000}"/>
    <cellStyle name="20% - Ênfase5 2 5" xfId="67" xr:uid="{00000000-0005-0000-0000-00002D000000}"/>
    <cellStyle name="20% - Ênfase5 2 6" xfId="68" xr:uid="{00000000-0005-0000-0000-00002E000000}"/>
    <cellStyle name="20% - Ênfase5 2 7" xfId="69" xr:uid="{00000000-0005-0000-0000-00002F000000}"/>
    <cellStyle name="20% - Ênfase5 2 8" xfId="70" xr:uid="{00000000-0005-0000-0000-000030000000}"/>
    <cellStyle name="20% - Ênfase5 2 9" xfId="71" xr:uid="{00000000-0005-0000-0000-000031000000}"/>
    <cellStyle name="20% - Ênfase6 2" xfId="72" xr:uid="{00000000-0005-0000-0000-000032000000}"/>
    <cellStyle name="20% - Ênfase6 2 10" xfId="73" xr:uid="{00000000-0005-0000-0000-000033000000}"/>
    <cellStyle name="20% - Ênfase6 2 2" xfId="74" xr:uid="{00000000-0005-0000-0000-000034000000}"/>
    <cellStyle name="20% - Ênfase6 2 3" xfId="75" xr:uid="{00000000-0005-0000-0000-000035000000}"/>
    <cellStyle name="20% - Ênfase6 2 4" xfId="76" xr:uid="{00000000-0005-0000-0000-000036000000}"/>
    <cellStyle name="20% - Ênfase6 2 5" xfId="77" xr:uid="{00000000-0005-0000-0000-000037000000}"/>
    <cellStyle name="20% - Ênfase6 2 6" xfId="78" xr:uid="{00000000-0005-0000-0000-000038000000}"/>
    <cellStyle name="20% - Ênfase6 2 7" xfId="79" xr:uid="{00000000-0005-0000-0000-000039000000}"/>
    <cellStyle name="20% - Ênfase6 2 8" xfId="80" xr:uid="{00000000-0005-0000-0000-00003A000000}"/>
    <cellStyle name="20% - Ênfase6 2 9" xfId="81" xr:uid="{00000000-0005-0000-0000-00003B000000}"/>
    <cellStyle name="40% - Ênfase1 2" xfId="82" xr:uid="{00000000-0005-0000-0000-00003C000000}"/>
    <cellStyle name="40% - Ênfase1 2 10" xfId="83" xr:uid="{00000000-0005-0000-0000-00003D000000}"/>
    <cellStyle name="40% - Ênfase1 2 2" xfId="84" xr:uid="{00000000-0005-0000-0000-00003E000000}"/>
    <cellStyle name="40% - Ênfase1 2 3" xfId="85" xr:uid="{00000000-0005-0000-0000-00003F000000}"/>
    <cellStyle name="40% - Ênfase1 2 4" xfId="86" xr:uid="{00000000-0005-0000-0000-000040000000}"/>
    <cellStyle name="40% - Ênfase1 2 5" xfId="87" xr:uid="{00000000-0005-0000-0000-000041000000}"/>
    <cellStyle name="40% - Ênfase1 2 6" xfId="88" xr:uid="{00000000-0005-0000-0000-000042000000}"/>
    <cellStyle name="40% - Ênfase1 2 7" xfId="89" xr:uid="{00000000-0005-0000-0000-000043000000}"/>
    <cellStyle name="40% - Ênfase1 2 8" xfId="90" xr:uid="{00000000-0005-0000-0000-000044000000}"/>
    <cellStyle name="40% - Ênfase1 2 9" xfId="91" xr:uid="{00000000-0005-0000-0000-000045000000}"/>
    <cellStyle name="40% - Ênfase2 2" xfId="92" xr:uid="{00000000-0005-0000-0000-000046000000}"/>
    <cellStyle name="40% - Ênfase2 2 10" xfId="93" xr:uid="{00000000-0005-0000-0000-000047000000}"/>
    <cellStyle name="40% - Ênfase2 2 2" xfId="94" xr:uid="{00000000-0005-0000-0000-000048000000}"/>
    <cellStyle name="40% - Ênfase2 2 3" xfId="95" xr:uid="{00000000-0005-0000-0000-000049000000}"/>
    <cellStyle name="40% - Ênfase2 2 4" xfId="96" xr:uid="{00000000-0005-0000-0000-00004A000000}"/>
    <cellStyle name="40% - Ênfase2 2 5" xfId="97" xr:uid="{00000000-0005-0000-0000-00004B000000}"/>
    <cellStyle name="40% - Ênfase2 2 6" xfId="98" xr:uid="{00000000-0005-0000-0000-00004C000000}"/>
    <cellStyle name="40% - Ênfase2 2 7" xfId="99" xr:uid="{00000000-0005-0000-0000-00004D000000}"/>
    <cellStyle name="40% - Ênfase2 2 8" xfId="100" xr:uid="{00000000-0005-0000-0000-00004E000000}"/>
    <cellStyle name="40% - Ênfase2 2 9" xfId="101" xr:uid="{00000000-0005-0000-0000-00004F000000}"/>
    <cellStyle name="40% - Ênfase3 2" xfId="102" xr:uid="{00000000-0005-0000-0000-000050000000}"/>
    <cellStyle name="40% - Ênfase3 2 10" xfId="103" xr:uid="{00000000-0005-0000-0000-000051000000}"/>
    <cellStyle name="40% - Ênfase3 2 2" xfId="104" xr:uid="{00000000-0005-0000-0000-000052000000}"/>
    <cellStyle name="40% - Ênfase3 2 3" xfId="105" xr:uid="{00000000-0005-0000-0000-000053000000}"/>
    <cellStyle name="40% - Ênfase3 2 4" xfId="106" xr:uid="{00000000-0005-0000-0000-000054000000}"/>
    <cellStyle name="40% - Ênfase3 2 5" xfId="107" xr:uid="{00000000-0005-0000-0000-000055000000}"/>
    <cellStyle name="40% - Ênfase3 2 6" xfId="108" xr:uid="{00000000-0005-0000-0000-000056000000}"/>
    <cellStyle name="40% - Ênfase3 2 7" xfId="109" xr:uid="{00000000-0005-0000-0000-000057000000}"/>
    <cellStyle name="40% - Ênfase3 2 8" xfId="110" xr:uid="{00000000-0005-0000-0000-000058000000}"/>
    <cellStyle name="40% - Ênfase3 2 9" xfId="111" xr:uid="{00000000-0005-0000-0000-000059000000}"/>
    <cellStyle name="40% - Ênfase4 2" xfId="112" xr:uid="{00000000-0005-0000-0000-00005A000000}"/>
    <cellStyle name="40% - Ênfase4 2 10" xfId="113" xr:uid="{00000000-0005-0000-0000-00005B000000}"/>
    <cellStyle name="40% - Ênfase4 2 2" xfId="114" xr:uid="{00000000-0005-0000-0000-00005C000000}"/>
    <cellStyle name="40% - Ênfase4 2 3" xfId="115" xr:uid="{00000000-0005-0000-0000-00005D000000}"/>
    <cellStyle name="40% - Ênfase4 2 4" xfId="116" xr:uid="{00000000-0005-0000-0000-00005E000000}"/>
    <cellStyle name="40% - Ênfase4 2 5" xfId="117" xr:uid="{00000000-0005-0000-0000-00005F000000}"/>
    <cellStyle name="40% - Ênfase4 2 6" xfId="118" xr:uid="{00000000-0005-0000-0000-000060000000}"/>
    <cellStyle name="40% - Ênfase4 2 7" xfId="119" xr:uid="{00000000-0005-0000-0000-000061000000}"/>
    <cellStyle name="40% - Ênfase4 2 8" xfId="120" xr:uid="{00000000-0005-0000-0000-000062000000}"/>
    <cellStyle name="40% - Ênfase4 2 9" xfId="121" xr:uid="{00000000-0005-0000-0000-000063000000}"/>
    <cellStyle name="40% - Ênfase5 2" xfId="122" xr:uid="{00000000-0005-0000-0000-000064000000}"/>
    <cellStyle name="40% - Ênfase5 2 10" xfId="123" xr:uid="{00000000-0005-0000-0000-000065000000}"/>
    <cellStyle name="40% - Ênfase5 2 2" xfId="124" xr:uid="{00000000-0005-0000-0000-000066000000}"/>
    <cellStyle name="40% - Ênfase5 2 3" xfId="125" xr:uid="{00000000-0005-0000-0000-000067000000}"/>
    <cellStyle name="40% - Ênfase5 2 4" xfId="126" xr:uid="{00000000-0005-0000-0000-000068000000}"/>
    <cellStyle name="40% - Ênfase5 2 5" xfId="127" xr:uid="{00000000-0005-0000-0000-000069000000}"/>
    <cellStyle name="40% - Ênfase5 2 6" xfId="128" xr:uid="{00000000-0005-0000-0000-00006A000000}"/>
    <cellStyle name="40% - Ênfase5 2 7" xfId="129" xr:uid="{00000000-0005-0000-0000-00006B000000}"/>
    <cellStyle name="40% - Ênfase5 2 8" xfId="130" xr:uid="{00000000-0005-0000-0000-00006C000000}"/>
    <cellStyle name="40% - Ênfase5 2 9" xfId="131" xr:uid="{00000000-0005-0000-0000-00006D000000}"/>
    <cellStyle name="40% - Ênfase6 2" xfId="132" xr:uid="{00000000-0005-0000-0000-00006E000000}"/>
    <cellStyle name="40% - Ênfase6 2 10" xfId="133" xr:uid="{00000000-0005-0000-0000-00006F000000}"/>
    <cellStyle name="40% - Ênfase6 2 2" xfId="134" xr:uid="{00000000-0005-0000-0000-000070000000}"/>
    <cellStyle name="40% - Ênfase6 2 3" xfId="135" xr:uid="{00000000-0005-0000-0000-000071000000}"/>
    <cellStyle name="40% - Ênfase6 2 4" xfId="136" xr:uid="{00000000-0005-0000-0000-000072000000}"/>
    <cellStyle name="40% - Ênfase6 2 5" xfId="137" xr:uid="{00000000-0005-0000-0000-000073000000}"/>
    <cellStyle name="40% - Ênfase6 2 6" xfId="138" xr:uid="{00000000-0005-0000-0000-000074000000}"/>
    <cellStyle name="40% - Ênfase6 2 7" xfId="139" xr:uid="{00000000-0005-0000-0000-000075000000}"/>
    <cellStyle name="40% - Ênfase6 2 8" xfId="140" xr:uid="{00000000-0005-0000-0000-000076000000}"/>
    <cellStyle name="40% - Ênfase6 2 9" xfId="141" xr:uid="{00000000-0005-0000-0000-000077000000}"/>
    <cellStyle name="60% - Ênfase1 2" xfId="142" xr:uid="{00000000-0005-0000-0000-000078000000}"/>
    <cellStyle name="60% - Ênfase1 2 10" xfId="143" xr:uid="{00000000-0005-0000-0000-000079000000}"/>
    <cellStyle name="60% - Ênfase1 2 2" xfId="144" xr:uid="{00000000-0005-0000-0000-00007A000000}"/>
    <cellStyle name="60% - Ênfase1 2 3" xfId="145" xr:uid="{00000000-0005-0000-0000-00007B000000}"/>
    <cellStyle name="60% - Ênfase1 2 4" xfId="146" xr:uid="{00000000-0005-0000-0000-00007C000000}"/>
    <cellStyle name="60% - Ênfase1 2 5" xfId="147" xr:uid="{00000000-0005-0000-0000-00007D000000}"/>
    <cellStyle name="60% - Ênfase1 2 6" xfId="148" xr:uid="{00000000-0005-0000-0000-00007E000000}"/>
    <cellStyle name="60% - Ênfase1 2 7" xfId="149" xr:uid="{00000000-0005-0000-0000-00007F000000}"/>
    <cellStyle name="60% - Ênfase1 2 8" xfId="150" xr:uid="{00000000-0005-0000-0000-000080000000}"/>
    <cellStyle name="60% - Ênfase1 2 9" xfId="151" xr:uid="{00000000-0005-0000-0000-000081000000}"/>
    <cellStyle name="60% - Ênfase2 2" xfId="152" xr:uid="{00000000-0005-0000-0000-000082000000}"/>
    <cellStyle name="60% - Ênfase2 2 10" xfId="153" xr:uid="{00000000-0005-0000-0000-000083000000}"/>
    <cellStyle name="60% - Ênfase2 2 2" xfId="154" xr:uid="{00000000-0005-0000-0000-000084000000}"/>
    <cellStyle name="60% - Ênfase2 2 3" xfId="155" xr:uid="{00000000-0005-0000-0000-000085000000}"/>
    <cellStyle name="60% - Ênfase2 2 4" xfId="156" xr:uid="{00000000-0005-0000-0000-000086000000}"/>
    <cellStyle name="60% - Ênfase2 2 5" xfId="157" xr:uid="{00000000-0005-0000-0000-000087000000}"/>
    <cellStyle name="60% - Ênfase2 2 6" xfId="158" xr:uid="{00000000-0005-0000-0000-000088000000}"/>
    <cellStyle name="60% - Ênfase2 2 7" xfId="159" xr:uid="{00000000-0005-0000-0000-000089000000}"/>
    <cellStyle name="60% - Ênfase2 2 8" xfId="160" xr:uid="{00000000-0005-0000-0000-00008A000000}"/>
    <cellStyle name="60% - Ênfase2 2 9" xfId="161" xr:uid="{00000000-0005-0000-0000-00008B000000}"/>
    <cellStyle name="60% - Ênfase3 2" xfId="162" xr:uid="{00000000-0005-0000-0000-00008C000000}"/>
    <cellStyle name="60% - Ênfase3 2 10" xfId="163" xr:uid="{00000000-0005-0000-0000-00008D000000}"/>
    <cellStyle name="60% - Ênfase3 2 2" xfId="164" xr:uid="{00000000-0005-0000-0000-00008E000000}"/>
    <cellStyle name="60% - Ênfase3 2 3" xfId="165" xr:uid="{00000000-0005-0000-0000-00008F000000}"/>
    <cellStyle name="60% - Ênfase3 2 4" xfId="166" xr:uid="{00000000-0005-0000-0000-000090000000}"/>
    <cellStyle name="60% - Ênfase3 2 5" xfId="167" xr:uid="{00000000-0005-0000-0000-000091000000}"/>
    <cellStyle name="60% - Ênfase3 2 6" xfId="168" xr:uid="{00000000-0005-0000-0000-000092000000}"/>
    <cellStyle name="60% - Ênfase3 2 7" xfId="169" xr:uid="{00000000-0005-0000-0000-000093000000}"/>
    <cellStyle name="60% - Ênfase3 2 8" xfId="170" xr:uid="{00000000-0005-0000-0000-000094000000}"/>
    <cellStyle name="60% - Ênfase3 2 9" xfId="171" xr:uid="{00000000-0005-0000-0000-000095000000}"/>
    <cellStyle name="60% - Ênfase4 2" xfId="172" xr:uid="{00000000-0005-0000-0000-000096000000}"/>
    <cellStyle name="60% - Ênfase4 2 10" xfId="173" xr:uid="{00000000-0005-0000-0000-000097000000}"/>
    <cellStyle name="60% - Ênfase4 2 2" xfId="174" xr:uid="{00000000-0005-0000-0000-000098000000}"/>
    <cellStyle name="60% - Ênfase4 2 3" xfId="175" xr:uid="{00000000-0005-0000-0000-000099000000}"/>
    <cellStyle name="60% - Ênfase4 2 4" xfId="176" xr:uid="{00000000-0005-0000-0000-00009A000000}"/>
    <cellStyle name="60% - Ênfase4 2 5" xfId="177" xr:uid="{00000000-0005-0000-0000-00009B000000}"/>
    <cellStyle name="60% - Ênfase4 2 6" xfId="178" xr:uid="{00000000-0005-0000-0000-00009C000000}"/>
    <cellStyle name="60% - Ênfase4 2 7" xfId="179" xr:uid="{00000000-0005-0000-0000-00009D000000}"/>
    <cellStyle name="60% - Ênfase4 2 8" xfId="180" xr:uid="{00000000-0005-0000-0000-00009E000000}"/>
    <cellStyle name="60% - Ênfase4 2 9" xfId="181" xr:uid="{00000000-0005-0000-0000-00009F000000}"/>
    <cellStyle name="60% - Ênfase5 2" xfId="182" xr:uid="{00000000-0005-0000-0000-0000A0000000}"/>
    <cellStyle name="60% - Ênfase5 2 10" xfId="183" xr:uid="{00000000-0005-0000-0000-0000A1000000}"/>
    <cellStyle name="60% - Ênfase5 2 2" xfId="184" xr:uid="{00000000-0005-0000-0000-0000A2000000}"/>
    <cellStyle name="60% - Ênfase5 2 3" xfId="185" xr:uid="{00000000-0005-0000-0000-0000A3000000}"/>
    <cellStyle name="60% - Ênfase5 2 4" xfId="186" xr:uid="{00000000-0005-0000-0000-0000A4000000}"/>
    <cellStyle name="60% - Ênfase5 2 5" xfId="187" xr:uid="{00000000-0005-0000-0000-0000A5000000}"/>
    <cellStyle name="60% - Ênfase5 2 6" xfId="188" xr:uid="{00000000-0005-0000-0000-0000A6000000}"/>
    <cellStyle name="60% - Ênfase5 2 7" xfId="189" xr:uid="{00000000-0005-0000-0000-0000A7000000}"/>
    <cellStyle name="60% - Ênfase5 2 8" xfId="190" xr:uid="{00000000-0005-0000-0000-0000A8000000}"/>
    <cellStyle name="60% - Ênfase5 2 9" xfId="191" xr:uid="{00000000-0005-0000-0000-0000A9000000}"/>
    <cellStyle name="60% - Ênfase6 2" xfId="192" xr:uid="{00000000-0005-0000-0000-0000AA000000}"/>
    <cellStyle name="60% - Ênfase6 2 10" xfId="193" xr:uid="{00000000-0005-0000-0000-0000AB000000}"/>
    <cellStyle name="60% - Ênfase6 2 2" xfId="194" xr:uid="{00000000-0005-0000-0000-0000AC000000}"/>
    <cellStyle name="60% - Ênfase6 2 3" xfId="195" xr:uid="{00000000-0005-0000-0000-0000AD000000}"/>
    <cellStyle name="60% - Ênfase6 2 4" xfId="196" xr:uid="{00000000-0005-0000-0000-0000AE000000}"/>
    <cellStyle name="60% - Ênfase6 2 5" xfId="197" xr:uid="{00000000-0005-0000-0000-0000AF000000}"/>
    <cellStyle name="60% - Ênfase6 2 6" xfId="198" xr:uid="{00000000-0005-0000-0000-0000B0000000}"/>
    <cellStyle name="60% - Ênfase6 2 7" xfId="199" xr:uid="{00000000-0005-0000-0000-0000B1000000}"/>
    <cellStyle name="60% - Ênfase6 2 8" xfId="200" xr:uid="{00000000-0005-0000-0000-0000B2000000}"/>
    <cellStyle name="60% - Ênfase6 2 9" xfId="201" xr:uid="{00000000-0005-0000-0000-0000B3000000}"/>
    <cellStyle name="Bom 2" xfId="202" xr:uid="{00000000-0005-0000-0000-0000B4000000}"/>
    <cellStyle name="Bom 2 10" xfId="203" xr:uid="{00000000-0005-0000-0000-0000B5000000}"/>
    <cellStyle name="Bom 2 2" xfId="204" xr:uid="{00000000-0005-0000-0000-0000B6000000}"/>
    <cellStyle name="Bom 2 3" xfId="205" xr:uid="{00000000-0005-0000-0000-0000B7000000}"/>
    <cellStyle name="Bom 2 4" xfId="206" xr:uid="{00000000-0005-0000-0000-0000B8000000}"/>
    <cellStyle name="Bom 2 5" xfId="207" xr:uid="{00000000-0005-0000-0000-0000B9000000}"/>
    <cellStyle name="Bom 2 6" xfId="208" xr:uid="{00000000-0005-0000-0000-0000BA000000}"/>
    <cellStyle name="Bom 2 7" xfId="209" xr:uid="{00000000-0005-0000-0000-0000BB000000}"/>
    <cellStyle name="Bom 2 8" xfId="210" xr:uid="{00000000-0005-0000-0000-0000BC000000}"/>
    <cellStyle name="Bom 2 9" xfId="211" xr:uid="{00000000-0005-0000-0000-0000BD000000}"/>
    <cellStyle name="Cálculo 2" xfId="212" xr:uid="{00000000-0005-0000-0000-0000BE000000}"/>
    <cellStyle name="Cálculo 2 10" xfId="213" xr:uid="{00000000-0005-0000-0000-0000BF000000}"/>
    <cellStyle name="Cálculo 2 2" xfId="214" xr:uid="{00000000-0005-0000-0000-0000C0000000}"/>
    <cellStyle name="Cálculo 2 3" xfId="215" xr:uid="{00000000-0005-0000-0000-0000C1000000}"/>
    <cellStyle name="Cálculo 2 4" xfId="216" xr:uid="{00000000-0005-0000-0000-0000C2000000}"/>
    <cellStyle name="Cálculo 2 5" xfId="217" xr:uid="{00000000-0005-0000-0000-0000C3000000}"/>
    <cellStyle name="Cálculo 2 6" xfId="218" xr:uid="{00000000-0005-0000-0000-0000C4000000}"/>
    <cellStyle name="Cálculo 2 7" xfId="219" xr:uid="{00000000-0005-0000-0000-0000C5000000}"/>
    <cellStyle name="Cálculo 2 8" xfId="220" xr:uid="{00000000-0005-0000-0000-0000C6000000}"/>
    <cellStyle name="Cálculo 2 9" xfId="221" xr:uid="{00000000-0005-0000-0000-0000C7000000}"/>
    <cellStyle name="Célula de Verificação 2" xfId="222" xr:uid="{00000000-0005-0000-0000-0000C8000000}"/>
    <cellStyle name="Célula de Verificação 2 10" xfId="223" xr:uid="{00000000-0005-0000-0000-0000C9000000}"/>
    <cellStyle name="Célula de Verificação 2 2" xfId="224" xr:uid="{00000000-0005-0000-0000-0000CA000000}"/>
    <cellStyle name="Célula de Verificação 2 3" xfId="225" xr:uid="{00000000-0005-0000-0000-0000CB000000}"/>
    <cellStyle name="Célula de Verificação 2 4" xfId="226" xr:uid="{00000000-0005-0000-0000-0000CC000000}"/>
    <cellStyle name="Célula de Verificação 2 5" xfId="227" xr:uid="{00000000-0005-0000-0000-0000CD000000}"/>
    <cellStyle name="Célula de Verificação 2 6" xfId="228" xr:uid="{00000000-0005-0000-0000-0000CE000000}"/>
    <cellStyle name="Célula de Verificação 2 7" xfId="229" xr:uid="{00000000-0005-0000-0000-0000CF000000}"/>
    <cellStyle name="Célula de Verificação 2 8" xfId="230" xr:uid="{00000000-0005-0000-0000-0000D0000000}"/>
    <cellStyle name="Célula de Verificação 2 9" xfId="231" xr:uid="{00000000-0005-0000-0000-0000D1000000}"/>
    <cellStyle name="Célula Vinculada 2" xfId="232" xr:uid="{00000000-0005-0000-0000-0000D2000000}"/>
    <cellStyle name="Ênfase1 2" xfId="233" xr:uid="{00000000-0005-0000-0000-0000D3000000}"/>
    <cellStyle name="Ênfase1 2 10" xfId="234" xr:uid="{00000000-0005-0000-0000-0000D4000000}"/>
    <cellStyle name="Ênfase1 2 2" xfId="235" xr:uid="{00000000-0005-0000-0000-0000D5000000}"/>
    <cellStyle name="Ênfase1 2 3" xfId="236" xr:uid="{00000000-0005-0000-0000-0000D6000000}"/>
    <cellStyle name="Ênfase1 2 4" xfId="237" xr:uid="{00000000-0005-0000-0000-0000D7000000}"/>
    <cellStyle name="Ênfase1 2 5" xfId="238" xr:uid="{00000000-0005-0000-0000-0000D8000000}"/>
    <cellStyle name="Ênfase1 2 6" xfId="239" xr:uid="{00000000-0005-0000-0000-0000D9000000}"/>
    <cellStyle name="Ênfase1 2 7" xfId="240" xr:uid="{00000000-0005-0000-0000-0000DA000000}"/>
    <cellStyle name="Ênfase1 2 8" xfId="241" xr:uid="{00000000-0005-0000-0000-0000DB000000}"/>
    <cellStyle name="Ênfase1 2 9" xfId="242" xr:uid="{00000000-0005-0000-0000-0000DC000000}"/>
    <cellStyle name="Ênfase2 2" xfId="243" xr:uid="{00000000-0005-0000-0000-0000DD000000}"/>
    <cellStyle name="Ênfase2 2 10" xfId="244" xr:uid="{00000000-0005-0000-0000-0000DE000000}"/>
    <cellStyle name="Ênfase2 2 2" xfId="245" xr:uid="{00000000-0005-0000-0000-0000DF000000}"/>
    <cellStyle name="Ênfase2 2 3" xfId="246" xr:uid="{00000000-0005-0000-0000-0000E0000000}"/>
    <cellStyle name="Ênfase2 2 4" xfId="247" xr:uid="{00000000-0005-0000-0000-0000E1000000}"/>
    <cellStyle name="Ênfase2 2 5" xfId="248" xr:uid="{00000000-0005-0000-0000-0000E2000000}"/>
    <cellStyle name="Ênfase2 2 6" xfId="249" xr:uid="{00000000-0005-0000-0000-0000E3000000}"/>
    <cellStyle name="Ênfase2 2 7" xfId="250" xr:uid="{00000000-0005-0000-0000-0000E4000000}"/>
    <cellStyle name="Ênfase2 2 8" xfId="251" xr:uid="{00000000-0005-0000-0000-0000E5000000}"/>
    <cellStyle name="Ênfase2 2 9" xfId="252" xr:uid="{00000000-0005-0000-0000-0000E6000000}"/>
    <cellStyle name="Ênfase3 2" xfId="253" xr:uid="{00000000-0005-0000-0000-0000E7000000}"/>
    <cellStyle name="Ênfase3 2 10" xfId="254" xr:uid="{00000000-0005-0000-0000-0000E8000000}"/>
    <cellStyle name="Ênfase3 2 2" xfId="255" xr:uid="{00000000-0005-0000-0000-0000E9000000}"/>
    <cellStyle name="Ênfase3 2 3" xfId="256" xr:uid="{00000000-0005-0000-0000-0000EA000000}"/>
    <cellStyle name="Ênfase3 2 4" xfId="257" xr:uid="{00000000-0005-0000-0000-0000EB000000}"/>
    <cellStyle name="Ênfase3 2 5" xfId="258" xr:uid="{00000000-0005-0000-0000-0000EC000000}"/>
    <cellStyle name="Ênfase3 2 6" xfId="259" xr:uid="{00000000-0005-0000-0000-0000ED000000}"/>
    <cellStyle name="Ênfase3 2 7" xfId="260" xr:uid="{00000000-0005-0000-0000-0000EE000000}"/>
    <cellStyle name="Ênfase3 2 8" xfId="261" xr:uid="{00000000-0005-0000-0000-0000EF000000}"/>
    <cellStyle name="Ênfase3 2 9" xfId="262" xr:uid="{00000000-0005-0000-0000-0000F0000000}"/>
    <cellStyle name="Ênfase4 2" xfId="263" xr:uid="{00000000-0005-0000-0000-0000F1000000}"/>
    <cellStyle name="Ênfase4 2 10" xfId="264" xr:uid="{00000000-0005-0000-0000-0000F2000000}"/>
    <cellStyle name="Ênfase4 2 2" xfId="265" xr:uid="{00000000-0005-0000-0000-0000F3000000}"/>
    <cellStyle name="Ênfase4 2 3" xfId="266" xr:uid="{00000000-0005-0000-0000-0000F4000000}"/>
    <cellStyle name="Ênfase4 2 4" xfId="267" xr:uid="{00000000-0005-0000-0000-0000F5000000}"/>
    <cellStyle name="Ênfase4 2 5" xfId="268" xr:uid="{00000000-0005-0000-0000-0000F6000000}"/>
    <cellStyle name="Ênfase4 2 6" xfId="269" xr:uid="{00000000-0005-0000-0000-0000F7000000}"/>
    <cellStyle name="Ênfase4 2 7" xfId="270" xr:uid="{00000000-0005-0000-0000-0000F8000000}"/>
    <cellStyle name="Ênfase4 2 8" xfId="271" xr:uid="{00000000-0005-0000-0000-0000F9000000}"/>
    <cellStyle name="Ênfase4 2 9" xfId="272" xr:uid="{00000000-0005-0000-0000-0000FA000000}"/>
    <cellStyle name="Ênfase5 2" xfId="273" xr:uid="{00000000-0005-0000-0000-0000FB000000}"/>
    <cellStyle name="Ênfase5 2 10" xfId="274" xr:uid="{00000000-0005-0000-0000-0000FC000000}"/>
    <cellStyle name="Ênfase5 2 2" xfId="275" xr:uid="{00000000-0005-0000-0000-0000FD000000}"/>
    <cellStyle name="Ênfase5 2 3" xfId="276" xr:uid="{00000000-0005-0000-0000-0000FE000000}"/>
    <cellStyle name="Ênfase5 2 4" xfId="277" xr:uid="{00000000-0005-0000-0000-0000FF000000}"/>
    <cellStyle name="Ênfase5 2 5" xfId="278" xr:uid="{00000000-0005-0000-0000-000000010000}"/>
    <cellStyle name="Ênfase5 2 6" xfId="279" xr:uid="{00000000-0005-0000-0000-000001010000}"/>
    <cellStyle name="Ênfase5 2 7" xfId="280" xr:uid="{00000000-0005-0000-0000-000002010000}"/>
    <cellStyle name="Ênfase5 2 8" xfId="281" xr:uid="{00000000-0005-0000-0000-000003010000}"/>
    <cellStyle name="Ênfase5 2 9" xfId="282" xr:uid="{00000000-0005-0000-0000-000004010000}"/>
    <cellStyle name="Ênfase6 2" xfId="283" xr:uid="{00000000-0005-0000-0000-000005010000}"/>
    <cellStyle name="Ênfase6 2 10" xfId="284" xr:uid="{00000000-0005-0000-0000-000006010000}"/>
    <cellStyle name="Ênfase6 2 2" xfId="285" xr:uid="{00000000-0005-0000-0000-000007010000}"/>
    <cellStyle name="Ênfase6 2 3" xfId="286" xr:uid="{00000000-0005-0000-0000-000008010000}"/>
    <cellStyle name="Ênfase6 2 4" xfId="287" xr:uid="{00000000-0005-0000-0000-000009010000}"/>
    <cellStyle name="Ênfase6 2 5" xfId="288" xr:uid="{00000000-0005-0000-0000-00000A010000}"/>
    <cellStyle name="Ênfase6 2 6" xfId="289" xr:uid="{00000000-0005-0000-0000-00000B010000}"/>
    <cellStyle name="Ênfase6 2 7" xfId="290" xr:uid="{00000000-0005-0000-0000-00000C010000}"/>
    <cellStyle name="Ênfase6 2 8" xfId="291" xr:uid="{00000000-0005-0000-0000-00000D010000}"/>
    <cellStyle name="Ênfase6 2 9" xfId="292" xr:uid="{00000000-0005-0000-0000-00000E010000}"/>
    <cellStyle name="Entrada 2" xfId="293" xr:uid="{00000000-0005-0000-0000-00000F010000}"/>
    <cellStyle name="Entrada 2 10" xfId="294" xr:uid="{00000000-0005-0000-0000-000010010000}"/>
    <cellStyle name="Entrada 2 2" xfId="295" xr:uid="{00000000-0005-0000-0000-000011010000}"/>
    <cellStyle name="Entrada 2 3" xfId="296" xr:uid="{00000000-0005-0000-0000-000012010000}"/>
    <cellStyle name="Entrada 2 4" xfId="297" xr:uid="{00000000-0005-0000-0000-000013010000}"/>
    <cellStyle name="Entrada 2 5" xfId="298" xr:uid="{00000000-0005-0000-0000-000014010000}"/>
    <cellStyle name="Entrada 2 6" xfId="299" xr:uid="{00000000-0005-0000-0000-000015010000}"/>
    <cellStyle name="Entrada 2 7" xfId="300" xr:uid="{00000000-0005-0000-0000-000016010000}"/>
    <cellStyle name="Entrada 2 8" xfId="301" xr:uid="{00000000-0005-0000-0000-000017010000}"/>
    <cellStyle name="Entrada 2 9" xfId="302" xr:uid="{00000000-0005-0000-0000-000018010000}"/>
    <cellStyle name="Incorreto 2" xfId="303" xr:uid="{00000000-0005-0000-0000-000019010000}"/>
    <cellStyle name="Incorreto 2 10" xfId="304" xr:uid="{00000000-0005-0000-0000-00001A010000}"/>
    <cellStyle name="Incorreto 2 2" xfId="305" xr:uid="{00000000-0005-0000-0000-00001B010000}"/>
    <cellStyle name="Incorreto 2 3" xfId="306" xr:uid="{00000000-0005-0000-0000-00001C010000}"/>
    <cellStyle name="Incorreto 2 4" xfId="307" xr:uid="{00000000-0005-0000-0000-00001D010000}"/>
    <cellStyle name="Incorreto 2 5" xfId="308" xr:uid="{00000000-0005-0000-0000-00001E010000}"/>
    <cellStyle name="Incorreto 2 6" xfId="309" xr:uid="{00000000-0005-0000-0000-00001F010000}"/>
    <cellStyle name="Incorreto 2 7" xfId="310" xr:uid="{00000000-0005-0000-0000-000020010000}"/>
    <cellStyle name="Incorreto 2 8" xfId="311" xr:uid="{00000000-0005-0000-0000-000021010000}"/>
    <cellStyle name="Incorreto 2 9" xfId="312" xr:uid="{00000000-0005-0000-0000-000022010000}"/>
    <cellStyle name="Moeda" xfId="570" builtinId="4"/>
    <cellStyle name="Moeda 2" xfId="6" xr:uid="{00000000-0005-0000-0000-000024010000}"/>
    <cellStyle name="Moeda 2 10" xfId="313" xr:uid="{00000000-0005-0000-0000-000025010000}"/>
    <cellStyle name="Moeda 2 11" xfId="314" xr:uid="{00000000-0005-0000-0000-000026010000}"/>
    <cellStyle name="Moeda 2 12" xfId="315" xr:uid="{00000000-0005-0000-0000-000027010000}"/>
    <cellStyle name="Moeda 2 13" xfId="316" xr:uid="{00000000-0005-0000-0000-000028010000}"/>
    <cellStyle name="Moeda 2 2" xfId="317" xr:uid="{00000000-0005-0000-0000-000029010000}"/>
    <cellStyle name="Moeda 2 3" xfId="318" xr:uid="{00000000-0005-0000-0000-00002A010000}"/>
    <cellStyle name="Moeda 2 4" xfId="319" xr:uid="{00000000-0005-0000-0000-00002B010000}"/>
    <cellStyle name="Moeda 2 5" xfId="320" xr:uid="{00000000-0005-0000-0000-00002C010000}"/>
    <cellStyle name="Moeda 2 6" xfId="321" xr:uid="{00000000-0005-0000-0000-00002D010000}"/>
    <cellStyle name="Moeda 2 7" xfId="322" xr:uid="{00000000-0005-0000-0000-00002E010000}"/>
    <cellStyle name="Moeda 2 8" xfId="323" xr:uid="{00000000-0005-0000-0000-00002F010000}"/>
    <cellStyle name="Moeda 2 9" xfId="324" xr:uid="{00000000-0005-0000-0000-000030010000}"/>
    <cellStyle name="Moeda 3" xfId="20" xr:uid="{00000000-0005-0000-0000-000031010000}"/>
    <cellStyle name="Moeda 3 2" xfId="521" xr:uid="{00000000-0005-0000-0000-000032010000}"/>
    <cellStyle name="Moeda 3 2 2" xfId="635" xr:uid="{00000000-0005-0000-0000-000033010000}"/>
    <cellStyle name="Moeda 3 3" xfId="531" xr:uid="{00000000-0005-0000-0000-000034010000}"/>
    <cellStyle name="Moeda 3 3 2" xfId="643" xr:uid="{00000000-0005-0000-0000-000035010000}"/>
    <cellStyle name="Moeda 3 4" xfId="539" xr:uid="{00000000-0005-0000-0000-000036010000}"/>
    <cellStyle name="Moeda 3 4 2" xfId="651" xr:uid="{00000000-0005-0000-0000-000037010000}"/>
    <cellStyle name="Moeda 3 5" xfId="626" xr:uid="{00000000-0005-0000-0000-000038010000}"/>
    <cellStyle name="Moeda 4" xfId="516" xr:uid="{00000000-0005-0000-0000-000039010000}"/>
    <cellStyle name="Moeda 4 2" xfId="550" xr:uid="{00000000-0005-0000-0000-00003A010000}"/>
    <cellStyle name="Moeda 4 2 2" xfId="603" xr:uid="{00000000-0005-0000-0000-00003B010000}"/>
    <cellStyle name="Moeda 4 3" xfId="577" xr:uid="{00000000-0005-0000-0000-00003C010000}"/>
    <cellStyle name="Moeda 5" xfId="662" xr:uid="{45D06124-9254-45DC-BC0D-B4F349071EF7}"/>
    <cellStyle name="Moeda_Plan1 2" xfId="4" xr:uid="{00000000-0005-0000-0000-00003D010000}"/>
    <cellStyle name="Neutra 2" xfId="325" xr:uid="{00000000-0005-0000-0000-00003E010000}"/>
    <cellStyle name="Neutra 2 10" xfId="326" xr:uid="{00000000-0005-0000-0000-00003F010000}"/>
    <cellStyle name="Neutra 2 2" xfId="327" xr:uid="{00000000-0005-0000-0000-000040010000}"/>
    <cellStyle name="Neutra 2 3" xfId="328" xr:uid="{00000000-0005-0000-0000-000041010000}"/>
    <cellStyle name="Neutra 2 4" xfId="329" xr:uid="{00000000-0005-0000-0000-000042010000}"/>
    <cellStyle name="Neutra 2 5" xfId="330" xr:uid="{00000000-0005-0000-0000-000043010000}"/>
    <cellStyle name="Neutra 2 6" xfId="331" xr:uid="{00000000-0005-0000-0000-000044010000}"/>
    <cellStyle name="Neutra 2 7" xfId="332" xr:uid="{00000000-0005-0000-0000-000045010000}"/>
    <cellStyle name="Neutra 2 8" xfId="333" xr:uid="{00000000-0005-0000-0000-000046010000}"/>
    <cellStyle name="Neutra 2 9" xfId="334" xr:uid="{00000000-0005-0000-0000-000047010000}"/>
    <cellStyle name="Normal" xfId="0" builtinId="0"/>
    <cellStyle name="Normal 10" xfId="335" xr:uid="{00000000-0005-0000-0000-000049010000}"/>
    <cellStyle name="Normal 100" xfId="336" xr:uid="{00000000-0005-0000-0000-00004A010000}"/>
    <cellStyle name="Normal 101" xfId="337" xr:uid="{00000000-0005-0000-0000-00004B010000}"/>
    <cellStyle name="Normal 102" xfId="338" xr:uid="{00000000-0005-0000-0000-00004C010000}"/>
    <cellStyle name="Normal 103" xfId="339" xr:uid="{00000000-0005-0000-0000-00004D010000}"/>
    <cellStyle name="Normal 11" xfId="340" xr:uid="{00000000-0005-0000-0000-00004E010000}"/>
    <cellStyle name="Normal 12" xfId="341" xr:uid="{00000000-0005-0000-0000-00004F010000}"/>
    <cellStyle name="Normal 13" xfId="342" xr:uid="{00000000-0005-0000-0000-000050010000}"/>
    <cellStyle name="Normal 14" xfId="343" xr:uid="{00000000-0005-0000-0000-000051010000}"/>
    <cellStyle name="Normal 15" xfId="344" xr:uid="{00000000-0005-0000-0000-000052010000}"/>
    <cellStyle name="Normal 16" xfId="345" xr:uid="{00000000-0005-0000-0000-000053010000}"/>
    <cellStyle name="Normal 17" xfId="346" xr:uid="{00000000-0005-0000-0000-000054010000}"/>
    <cellStyle name="Normal 18" xfId="347" xr:uid="{00000000-0005-0000-0000-000055010000}"/>
    <cellStyle name="Normal 19" xfId="348" xr:uid="{00000000-0005-0000-0000-000056010000}"/>
    <cellStyle name="Normal 2" xfId="10" xr:uid="{00000000-0005-0000-0000-000057010000}"/>
    <cellStyle name="Normal 2 10" xfId="349" xr:uid="{00000000-0005-0000-0000-000058010000}"/>
    <cellStyle name="Normal 2 11" xfId="350" xr:uid="{00000000-0005-0000-0000-000059010000}"/>
    <cellStyle name="Normal 2 12" xfId="501" xr:uid="{00000000-0005-0000-0000-00005A010000}"/>
    <cellStyle name="Normal 2 2" xfId="13" xr:uid="{00000000-0005-0000-0000-00005B010000}"/>
    <cellStyle name="Normal 2 2 2" xfId="2" xr:uid="{00000000-0005-0000-0000-00005C010000}"/>
    <cellStyle name="Normal 2 3" xfId="18" xr:uid="{00000000-0005-0000-0000-00005D010000}"/>
    <cellStyle name="Normal 2 4" xfId="351" xr:uid="{00000000-0005-0000-0000-00005E010000}"/>
    <cellStyle name="Normal 2 5" xfId="352" xr:uid="{00000000-0005-0000-0000-00005F010000}"/>
    <cellStyle name="Normal 2 6" xfId="353" xr:uid="{00000000-0005-0000-0000-000060010000}"/>
    <cellStyle name="Normal 2 7" xfId="354" xr:uid="{00000000-0005-0000-0000-000061010000}"/>
    <cellStyle name="Normal 2 8" xfId="355" xr:uid="{00000000-0005-0000-0000-000062010000}"/>
    <cellStyle name="Normal 2 9" xfId="356" xr:uid="{00000000-0005-0000-0000-000063010000}"/>
    <cellStyle name="Normal 20" xfId="357" xr:uid="{00000000-0005-0000-0000-000064010000}"/>
    <cellStyle name="Normal 21" xfId="358" xr:uid="{00000000-0005-0000-0000-000065010000}"/>
    <cellStyle name="Normal 22" xfId="359" xr:uid="{00000000-0005-0000-0000-000066010000}"/>
    <cellStyle name="Normal 23" xfId="360" xr:uid="{00000000-0005-0000-0000-000067010000}"/>
    <cellStyle name="Normal 24" xfId="361" xr:uid="{00000000-0005-0000-0000-000068010000}"/>
    <cellStyle name="Normal 25" xfId="362" xr:uid="{00000000-0005-0000-0000-000069010000}"/>
    <cellStyle name="Normal 26" xfId="363" xr:uid="{00000000-0005-0000-0000-00006A010000}"/>
    <cellStyle name="Normal 27" xfId="364" xr:uid="{00000000-0005-0000-0000-00006B010000}"/>
    <cellStyle name="Normal 28" xfId="365" xr:uid="{00000000-0005-0000-0000-00006C010000}"/>
    <cellStyle name="Normal 29" xfId="366" xr:uid="{00000000-0005-0000-0000-00006D010000}"/>
    <cellStyle name="Normal 3" xfId="11" xr:uid="{00000000-0005-0000-0000-00006E010000}"/>
    <cellStyle name="Normal 30" xfId="367" xr:uid="{00000000-0005-0000-0000-00006F010000}"/>
    <cellStyle name="Normal 31" xfId="368" xr:uid="{00000000-0005-0000-0000-000070010000}"/>
    <cellStyle name="Normal 32" xfId="369" xr:uid="{00000000-0005-0000-0000-000071010000}"/>
    <cellStyle name="Normal 33" xfId="370" xr:uid="{00000000-0005-0000-0000-000072010000}"/>
    <cellStyle name="Normal 34" xfId="371" xr:uid="{00000000-0005-0000-0000-000073010000}"/>
    <cellStyle name="Normal 35" xfId="372" xr:uid="{00000000-0005-0000-0000-000074010000}"/>
    <cellStyle name="Normal 36" xfId="373" xr:uid="{00000000-0005-0000-0000-000075010000}"/>
    <cellStyle name="Normal 37" xfId="374" xr:uid="{00000000-0005-0000-0000-000076010000}"/>
    <cellStyle name="Normal 38" xfId="375" xr:uid="{00000000-0005-0000-0000-000077010000}"/>
    <cellStyle name="Normal 39" xfId="376" xr:uid="{00000000-0005-0000-0000-000078010000}"/>
    <cellStyle name="Normal 4" xfId="17" xr:uid="{00000000-0005-0000-0000-000079010000}"/>
    <cellStyle name="Normal 40" xfId="377" xr:uid="{00000000-0005-0000-0000-00007A010000}"/>
    <cellStyle name="Normal 41" xfId="378" xr:uid="{00000000-0005-0000-0000-00007B010000}"/>
    <cellStyle name="Normal 42" xfId="379" xr:uid="{00000000-0005-0000-0000-00007C010000}"/>
    <cellStyle name="Normal 43" xfId="380" xr:uid="{00000000-0005-0000-0000-00007D010000}"/>
    <cellStyle name="Normal 44" xfId="381" xr:uid="{00000000-0005-0000-0000-00007E010000}"/>
    <cellStyle name="Normal 45" xfId="382" xr:uid="{00000000-0005-0000-0000-00007F010000}"/>
    <cellStyle name="Normal 46" xfId="383" xr:uid="{00000000-0005-0000-0000-000080010000}"/>
    <cellStyle name="Normal 47" xfId="384" xr:uid="{00000000-0005-0000-0000-000081010000}"/>
    <cellStyle name="Normal 48" xfId="385" xr:uid="{00000000-0005-0000-0000-000082010000}"/>
    <cellStyle name="Normal 49" xfId="386" xr:uid="{00000000-0005-0000-0000-000083010000}"/>
    <cellStyle name="Normal 5" xfId="12" xr:uid="{00000000-0005-0000-0000-000084010000}"/>
    <cellStyle name="Normal 50" xfId="387" xr:uid="{00000000-0005-0000-0000-000085010000}"/>
    <cellStyle name="Normal 51" xfId="388" xr:uid="{00000000-0005-0000-0000-000086010000}"/>
    <cellStyle name="Normal 52" xfId="389" xr:uid="{00000000-0005-0000-0000-000087010000}"/>
    <cellStyle name="Normal 53" xfId="390" xr:uid="{00000000-0005-0000-0000-000088010000}"/>
    <cellStyle name="Normal 54" xfId="391" xr:uid="{00000000-0005-0000-0000-000089010000}"/>
    <cellStyle name="Normal 55" xfId="392" xr:uid="{00000000-0005-0000-0000-00008A010000}"/>
    <cellStyle name="Normal 56" xfId="393" xr:uid="{00000000-0005-0000-0000-00008B010000}"/>
    <cellStyle name="Normal 57" xfId="394" xr:uid="{00000000-0005-0000-0000-00008C010000}"/>
    <cellStyle name="Normal 58" xfId="395" xr:uid="{00000000-0005-0000-0000-00008D010000}"/>
    <cellStyle name="Normal 59" xfId="396" xr:uid="{00000000-0005-0000-0000-00008E010000}"/>
    <cellStyle name="Normal 6" xfId="19" xr:uid="{00000000-0005-0000-0000-00008F010000}"/>
    <cellStyle name="Normal 6 10" xfId="397" xr:uid="{00000000-0005-0000-0000-000090010000}"/>
    <cellStyle name="Normal 6 2" xfId="398" xr:uid="{00000000-0005-0000-0000-000091010000}"/>
    <cellStyle name="Normal 6 3" xfId="399" xr:uid="{00000000-0005-0000-0000-000092010000}"/>
    <cellStyle name="Normal 6 4" xfId="400" xr:uid="{00000000-0005-0000-0000-000093010000}"/>
    <cellStyle name="Normal 6 5" xfId="401" xr:uid="{00000000-0005-0000-0000-000094010000}"/>
    <cellStyle name="Normal 6 6" xfId="402" xr:uid="{00000000-0005-0000-0000-000095010000}"/>
    <cellStyle name="Normal 6 7" xfId="403" xr:uid="{00000000-0005-0000-0000-000096010000}"/>
    <cellStyle name="Normal 6 8" xfId="404" xr:uid="{00000000-0005-0000-0000-000097010000}"/>
    <cellStyle name="Normal 6 9" xfId="405" xr:uid="{00000000-0005-0000-0000-000098010000}"/>
    <cellStyle name="Normal 60" xfId="526" xr:uid="{00000000-0005-0000-0000-000099010000}"/>
    <cellStyle name="Normal 7" xfId="15" xr:uid="{00000000-0005-0000-0000-00009A010000}"/>
    <cellStyle name="Normal 8" xfId="16" xr:uid="{00000000-0005-0000-0000-00009B010000}"/>
    <cellStyle name="Normal 9" xfId="406" xr:uid="{00000000-0005-0000-0000-00009C010000}"/>
    <cellStyle name="Normal 94" xfId="407" xr:uid="{00000000-0005-0000-0000-00009D010000}"/>
    <cellStyle name="Normal 95" xfId="408" xr:uid="{00000000-0005-0000-0000-00009E010000}"/>
    <cellStyle name="Normal 96" xfId="409" xr:uid="{00000000-0005-0000-0000-00009F010000}"/>
    <cellStyle name="Normal 97" xfId="410" xr:uid="{00000000-0005-0000-0000-0000A0010000}"/>
    <cellStyle name="Normal 98" xfId="411" xr:uid="{00000000-0005-0000-0000-0000A1010000}"/>
    <cellStyle name="Normal 99" xfId="412" xr:uid="{00000000-0005-0000-0000-0000A2010000}"/>
    <cellStyle name="Normal_Plan1" xfId="1" xr:uid="{00000000-0005-0000-0000-0000A3010000}"/>
    <cellStyle name="Nota 2" xfId="413" xr:uid="{00000000-0005-0000-0000-0000A4010000}"/>
    <cellStyle name="Nota 2 10" xfId="414" xr:uid="{00000000-0005-0000-0000-0000A5010000}"/>
    <cellStyle name="Nota 2 2" xfId="415" xr:uid="{00000000-0005-0000-0000-0000A6010000}"/>
    <cellStyle name="Nota 2 3" xfId="416" xr:uid="{00000000-0005-0000-0000-0000A7010000}"/>
    <cellStyle name="Nota 2 4" xfId="417" xr:uid="{00000000-0005-0000-0000-0000A8010000}"/>
    <cellStyle name="Nota 2 5" xfId="418" xr:uid="{00000000-0005-0000-0000-0000A9010000}"/>
    <cellStyle name="Nota 2 6" xfId="419" xr:uid="{00000000-0005-0000-0000-0000AA010000}"/>
    <cellStyle name="Nota 2 7" xfId="420" xr:uid="{00000000-0005-0000-0000-0000AB010000}"/>
    <cellStyle name="Nota 2 8" xfId="421" xr:uid="{00000000-0005-0000-0000-0000AC010000}"/>
    <cellStyle name="Nota 2 9" xfId="422" xr:uid="{00000000-0005-0000-0000-0000AD010000}"/>
    <cellStyle name="Nota 3" xfId="423" xr:uid="{00000000-0005-0000-0000-0000AE010000}"/>
    <cellStyle name="Nota 4" xfId="424" xr:uid="{00000000-0005-0000-0000-0000AF010000}"/>
    <cellStyle name="Nota 5" xfId="425" xr:uid="{00000000-0005-0000-0000-0000B0010000}"/>
    <cellStyle name="Nota 6" xfId="426" xr:uid="{00000000-0005-0000-0000-0000B1010000}"/>
    <cellStyle name="Nota 7" xfId="427" xr:uid="{00000000-0005-0000-0000-0000B2010000}"/>
    <cellStyle name="Porcentagem" xfId="527" builtinId="5"/>
    <cellStyle name="Porcentagem 2 2" xfId="428" xr:uid="{00000000-0005-0000-0000-0000B4010000}"/>
    <cellStyle name="Porcentagem 3" xfId="429" xr:uid="{00000000-0005-0000-0000-0000B5010000}"/>
    <cellStyle name="Porcentagem_Plan1" xfId="7" xr:uid="{00000000-0005-0000-0000-0000B6010000}"/>
    <cellStyle name="Saída 2" xfId="430" xr:uid="{00000000-0005-0000-0000-0000B7010000}"/>
    <cellStyle name="Saída 2 10" xfId="431" xr:uid="{00000000-0005-0000-0000-0000B8010000}"/>
    <cellStyle name="Saída 2 2" xfId="432" xr:uid="{00000000-0005-0000-0000-0000B9010000}"/>
    <cellStyle name="Saída 2 3" xfId="433" xr:uid="{00000000-0005-0000-0000-0000BA010000}"/>
    <cellStyle name="Saída 2 4" xfId="434" xr:uid="{00000000-0005-0000-0000-0000BB010000}"/>
    <cellStyle name="Saída 2 5" xfId="435" xr:uid="{00000000-0005-0000-0000-0000BC010000}"/>
    <cellStyle name="Saída 2 6" xfId="436" xr:uid="{00000000-0005-0000-0000-0000BD010000}"/>
    <cellStyle name="Saída 2 7" xfId="437" xr:uid="{00000000-0005-0000-0000-0000BE010000}"/>
    <cellStyle name="Saída 2 8" xfId="438" xr:uid="{00000000-0005-0000-0000-0000BF010000}"/>
    <cellStyle name="Saída 2 9" xfId="439" xr:uid="{00000000-0005-0000-0000-0000C0010000}"/>
    <cellStyle name="Separador de milhares 2" xfId="21" xr:uid="{00000000-0005-0000-0000-0000C1010000}"/>
    <cellStyle name="Separador de milhares 2 10" xfId="14" xr:uid="{00000000-0005-0000-0000-0000C2010000}"/>
    <cellStyle name="Separador de milhares 2 10 2" xfId="520" xr:uid="{00000000-0005-0000-0000-0000C3010000}"/>
    <cellStyle name="Separador de milhares 2 10 2 2" xfId="634" xr:uid="{00000000-0005-0000-0000-0000C4010000}"/>
    <cellStyle name="Separador de milhares 2 10 3" xfId="530" xr:uid="{00000000-0005-0000-0000-0000C5010000}"/>
    <cellStyle name="Separador de milhares 2 10 3 2" xfId="642" xr:uid="{00000000-0005-0000-0000-0000C6010000}"/>
    <cellStyle name="Separador de milhares 2 10 4" xfId="538" xr:uid="{00000000-0005-0000-0000-0000C7010000}"/>
    <cellStyle name="Separador de milhares 2 10 4 2" xfId="650" xr:uid="{00000000-0005-0000-0000-0000C8010000}"/>
    <cellStyle name="Separador de milhares 2 10 5" xfId="625" xr:uid="{00000000-0005-0000-0000-0000C9010000}"/>
    <cellStyle name="Separador de milhares 2 11" xfId="440" xr:uid="{00000000-0005-0000-0000-0000CA010000}"/>
    <cellStyle name="Separador de milhares 2 12" xfId="502" xr:uid="{00000000-0005-0000-0000-0000CB010000}"/>
    <cellStyle name="Separador de milhares 2 13" xfId="503" xr:uid="{00000000-0005-0000-0000-0000CC010000}"/>
    <cellStyle name="Separador de milhares 2 14" xfId="504" xr:uid="{00000000-0005-0000-0000-0000CD010000}"/>
    <cellStyle name="Separador de milhares 2 15" xfId="505" xr:uid="{00000000-0005-0000-0000-0000CE010000}"/>
    <cellStyle name="Separador de milhares 2 16" xfId="506" xr:uid="{00000000-0005-0000-0000-0000CF010000}"/>
    <cellStyle name="Separador de milhares 2 17" xfId="507" xr:uid="{00000000-0005-0000-0000-0000D0010000}"/>
    <cellStyle name="Separador de milhares 2 18" xfId="509" xr:uid="{00000000-0005-0000-0000-0000D1010000}"/>
    <cellStyle name="Separador de milhares 2 19" xfId="510" xr:uid="{00000000-0005-0000-0000-0000D2010000}"/>
    <cellStyle name="Separador de milhares 2 2" xfId="8" xr:uid="{00000000-0005-0000-0000-0000D3010000}"/>
    <cellStyle name="Separador de milhares 2 2 10" xfId="441" xr:uid="{00000000-0005-0000-0000-0000D4010000}"/>
    <cellStyle name="Separador de milhares 2 2 11" xfId="518" xr:uid="{00000000-0005-0000-0000-0000D5010000}"/>
    <cellStyle name="Separador de milhares 2 2 11 2" xfId="552" xr:uid="{00000000-0005-0000-0000-0000D6010000}"/>
    <cellStyle name="Separador de milhares 2 2 11 2 2" xfId="632" xr:uid="{00000000-0005-0000-0000-0000D7010000}"/>
    <cellStyle name="Separador de milhares 2 2 11 3" xfId="605" xr:uid="{00000000-0005-0000-0000-0000D8010000}"/>
    <cellStyle name="Separador de milhares 2 2 11 4" xfId="579" xr:uid="{00000000-0005-0000-0000-0000D9010000}"/>
    <cellStyle name="Separador de milhares 2 2 12" xfId="528" xr:uid="{00000000-0005-0000-0000-0000DA010000}"/>
    <cellStyle name="Separador de milhares 2 2 12 2" xfId="558" xr:uid="{00000000-0005-0000-0000-0000DB010000}"/>
    <cellStyle name="Separador de milhares 2 2 12 2 2" xfId="640" xr:uid="{00000000-0005-0000-0000-0000DC010000}"/>
    <cellStyle name="Separador de milhares 2 2 12 3" xfId="611" xr:uid="{00000000-0005-0000-0000-0000DD010000}"/>
    <cellStyle name="Separador de milhares 2 2 12 4" xfId="585" xr:uid="{00000000-0005-0000-0000-0000DE010000}"/>
    <cellStyle name="Separador de milhares 2 2 13" xfId="536" xr:uid="{00000000-0005-0000-0000-0000DF010000}"/>
    <cellStyle name="Separador de milhares 2 2 13 2" xfId="564" xr:uid="{00000000-0005-0000-0000-0000E0010000}"/>
    <cellStyle name="Separador de milhares 2 2 13 2 2" xfId="648" xr:uid="{00000000-0005-0000-0000-0000E1010000}"/>
    <cellStyle name="Separador de milhares 2 2 13 3" xfId="617" xr:uid="{00000000-0005-0000-0000-0000E2010000}"/>
    <cellStyle name="Separador de milhares 2 2 13 4" xfId="591" xr:uid="{00000000-0005-0000-0000-0000E3010000}"/>
    <cellStyle name="Separador de milhares 2 2 14" xfId="544" xr:uid="{00000000-0005-0000-0000-0000E4010000}"/>
    <cellStyle name="Separador de milhares 2 2 14 2" xfId="623" xr:uid="{00000000-0005-0000-0000-0000E5010000}"/>
    <cellStyle name="Separador de milhares 2 2 15" xfId="597" xr:uid="{00000000-0005-0000-0000-0000E6010000}"/>
    <cellStyle name="Separador de milhares 2 2 16" xfId="571" xr:uid="{00000000-0005-0000-0000-0000E7010000}"/>
    <cellStyle name="Separador de milhares 2 2 17" xfId="656" xr:uid="{FFA48FA8-C56E-403E-9F38-154CE69BE9A1}"/>
    <cellStyle name="Separador de milhares 2 2 2" xfId="442" xr:uid="{00000000-0005-0000-0000-0000E8010000}"/>
    <cellStyle name="Separador de milhares 2 2 3" xfId="443" xr:uid="{00000000-0005-0000-0000-0000E9010000}"/>
    <cellStyle name="Separador de milhares 2 2 4" xfId="444" xr:uid="{00000000-0005-0000-0000-0000EA010000}"/>
    <cellStyle name="Separador de milhares 2 2 5" xfId="445" xr:uid="{00000000-0005-0000-0000-0000EB010000}"/>
    <cellStyle name="Separador de milhares 2 2 6" xfId="446" xr:uid="{00000000-0005-0000-0000-0000EC010000}"/>
    <cellStyle name="Separador de milhares 2 2 7" xfId="447" xr:uid="{00000000-0005-0000-0000-0000ED010000}"/>
    <cellStyle name="Separador de milhares 2 2 8" xfId="448" xr:uid="{00000000-0005-0000-0000-0000EE010000}"/>
    <cellStyle name="Separador de milhares 2 2 9" xfId="449" xr:uid="{00000000-0005-0000-0000-0000EF010000}"/>
    <cellStyle name="Separador de milhares 2 20" xfId="511" xr:uid="{00000000-0005-0000-0000-0000F0010000}"/>
    <cellStyle name="Separador de milhares 2 21" xfId="512" xr:uid="{00000000-0005-0000-0000-0000F1010000}"/>
    <cellStyle name="Separador de milhares 2 22" xfId="513" xr:uid="{00000000-0005-0000-0000-0000F2010000}"/>
    <cellStyle name="Separador de milhares 2 23" xfId="514" xr:uid="{00000000-0005-0000-0000-0000F3010000}"/>
    <cellStyle name="Separador de milhares 2 3" xfId="450" xr:uid="{00000000-0005-0000-0000-0000F4010000}"/>
    <cellStyle name="Separador de milhares 2 4" xfId="451" xr:uid="{00000000-0005-0000-0000-0000F5010000}"/>
    <cellStyle name="Separador de milhares 2 5" xfId="452" xr:uid="{00000000-0005-0000-0000-0000F6010000}"/>
    <cellStyle name="Separador de milhares 2 6" xfId="453" xr:uid="{00000000-0005-0000-0000-0000F7010000}"/>
    <cellStyle name="Separador de milhares 2 7" xfId="454" xr:uid="{00000000-0005-0000-0000-0000F8010000}"/>
    <cellStyle name="Separador de milhares 2 8" xfId="455" xr:uid="{00000000-0005-0000-0000-0000F9010000}"/>
    <cellStyle name="Separador de milhares 2 9" xfId="456" xr:uid="{00000000-0005-0000-0000-0000FA010000}"/>
    <cellStyle name="Separador de milhares 3" xfId="457" xr:uid="{00000000-0005-0000-0000-0000FB010000}"/>
    <cellStyle name="Separador de milhares 3 2" xfId="522" xr:uid="{00000000-0005-0000-0000-0000FC010000}"/>
    <cellStyle name="Separador de milhares 3 2 2" xfId="554" xr:uid="{00000000-0005-0000-0000-0000FD010000}"/>
    <cellStyle name="Separador de milhares 3 2 2 2" xfId="636" xr:uid="{00000000-0005-0000-0000-0000FE010000}"/>
    <cellStyle name="Separador de milhares 3 2 3" xfId="607" xr:uid="{00000000-0005-0000-0000-0000FF010000}"/>
    <cellStyle name="Separador de milhares 3 2 4" xfId="581" xr:uid="{00000000-0005-0000-0000-000000020000}"/>
    <cellStyle name="Separador de milhares 3 3" xfId="532" xr:uid="{00000000-0005-0000-0000-000001020000}"/>
    <cellStyle name="Separador de milhares 3 3 2" xfId="560" xr:uid="{00000000-0005-0000-0000-000002020000}"/>
    <cellStyle name="Separador de milhares 3 3 2 2" xfId="644" xr:uid="{00000000-0005-0000-0000-000003020000}"/>
    <cellStyle name="Separador de milhares 3 3 3" xfId="613" xr:uid="{00000000-0005-0000-0000-000004020000}"/>
    <cellStyle name="Separador de milhares 3 3 4" xfId="587" xr:uid="{00000000-0005-0000-0000-000005020000}"/>
    <cellStyle name="Separador de milhares 3 4" xfId="540" xr:uid="{00000000-0005-0000-0000-000006020000}"/>
    <cellStyle name="Separador de milhares 3 4 2" xfId="566" xr:uid="{00000000-0005-0000-0000-000007020000}"/>
    <cellStyle name="Separador de milhares 3 4 2 2" xfId="652" xr:uid="{00000000-0005-0000-0000-000008020000}"/>
    <cellStyle name="Separador de milhares 3 4 3" xfId="619" xr:uid="{00000000-0005-0000-0000-000009020000}"/>
    <cellStyle name="Separador de milhares 3 4 4" xfId="593" xr:uid="{00000000-0005-0000-0000-00000A020000}"/>
    <cellStyle name="Separador de milhares 3 5" xfId="546" xr:uid="{00000000-0005-0000-0000-00000B020000}"/>
    <cellStyle name="Separador de milhares 3 5 2" xfId="627" xr:uid="{00000000-0005-0000-0000-00000C020000}"/>
    <cellStyle name="Separador de milhares 3 6" xfId="599" xr:uid="{00000000-0005-0000-0000-00000D020000}"/>
    <cellStyle name="Separador de milhares 3 7" xfId="573" xr:uid="{00000000-0005-0000-0000-00000E020000}"/>
    <cellStyle name="Separador de milhares 3 8" xfId="658" xr:uid="{8EA01F33-6FF5-4D60-9A97-811BE9557320}"/>
    <cellStyle name="Separador de milhares 4" xfId="458" xr:uid="{00000000-0005-0000-0000-00000F020000}"/>
    <cellStyle name="Separador de milhares 4 2" xfId="459" xr:uid="{00000000-0005-0000-0000-000010020000}"/>
    <cellStyle name="Separador de milhares 5" xfId="508" xr:uid="{00000000-0005-0000-0000-000011020000}"/>
    <cellStyle name="Separador de milhares 5 2" xfId="524" xr:uid="{00000000-0005-0000-0000-000012020000}"/>
    <cellStyle name="Separador de milhares 5 2 2" xfId="556" xr:uid="{00000000-0005-0000-0000-000013020000}"/>
    <cellStyle name="Separador de milhares 5 2 2 2" xfId="638" xr:uid="{00000000-0005-0000-0000-000014020000}"/>
    <cellStyle name="Separador de milhares 5 2 3" xfId="609" xr:uid="{00000000-0005-0000-0000-000015020000}"/>
    <cellStyle name="Separador de milhares 5 2 4" xfId="583" xr:uid="{00000000-0005-0000-0000-000016020000}"/>
    <cellStyle name="Separador de milhares 5 3" xfId="534" xr:uid="{00000000-0005-0000-0000-000017020000}"/>
    <cellStyle name="Separador de milhares 5 3 2" xfId="562" xr:uid="{00000000-0005-0000-0000-000018020000}"/>
    <cellStyle name="Separador de milhares 5 3 2 2" xfId="646" xr:uid="{00000000-0005-0000-0000-000019020000}"/>
    <cellStyle name="Separador de milhares 5 3 3" xfId="615" xr:uid="{00000000-0005-0000-0000-00001A020000}"/>
    <cellStyle name="Separador de milhares 5 3 4" xfId="589" xr:uid="{00000000-0005-0000-0000-00001B020000}"/>
    <cellStyle name="Separador de milhares 5 4" xfId="542" xr:uid="{00000000-0005-0000-0000-00001C020000}"/>
    <cellStyle name="Separador de milhares 5 4 2" xfId="568" xr:uid="{00000000-0005-0000-0000-00001D020000}"/>
    <cellStyle name="Separador de milhares 5 4 2 2" xfId="654" xr:uid="{00000000-0005-0000-0000-00001E020000}"/>
    <cellStyle name="Separador de milhares 5 4 3" xfId="621" xr:uid="{00000000-0005-0000-0000-00001F020000}"/>
    <cellStyle name="Separador de milhares 5 4 4" xfId="595" xr:uid="{00000000-0005-0000-0000-000020020000}"/>
    <cellStyle name="Separador de milhares 5 5" xfId="548" xr:uid="{00000000-0005-0000-0000-000021020000}"/>
    <cellStyle name="Separador de milhares 5 5 2" xfId="629" xr:uid="{00000000-0005-0000-0000-000022020000}"/>
    <cellStyle name="Separador de milhares 5 6" xfId="601" xr:uid="{00000000-0005-0000-0000-000023020000}"/>
    <cellStyle name="Separador de milhares 5 7" xfId="575" xr:uid="{00000000-0005-0000-0000-000024020000}"/>
    <cellStyle name="Separador de milhares 5 8" xfId="660" xr:uid="{4CEB000D-BE19-474E-AE3F-654851ED2990}"/>
    <cellStyle name="Separador de milhares 7" xfId="460" xr:uid="{00000000-0005-0000-0000-000025020000}"/>
    <cellStyle name="Separador de milhares 7 2" xfId="523" xr:uid="{00000000-0005-0000-0000-000026020000}"/>
    <cellStyle name="Separador de milhares 7 2 2" xfId="555" xr:uid="{00000000-0005-0000-0000-000027020000}"/>
    <cellStyle name="Separador de milhares 7 2 2 2" xfId="637" xr:uid="{00000000-0005-0000-0000-000028020000}"/>
    <cellStyle name="Separador de milhares 7 2 3" xfId="608" xr:uid="{00000000-0005-0000-0000-000029020000}"/>
    <cellStyle name="Separador de milhares 7 2 4" xfId="582" xr:uid="{00000000-0005-0000-0000-00002A020000}"/>
    <cellStyle name="Separador de milhares 7 3" xfId="533" xr:uid="{00000000-0005-0000-0000-00002B020000}"/>
    <cellStyle name="Separador de milhares 7 3 2" xfId="561" xr:uid="{00000000-0005-0000-0000-00002C020000}"/>
    <cellStyle name="Separador de milhares 7 3 2 2" xfId="645" xr:uid="{00000000-0005-0000-0000-00002D020000}"/>
    <cellStyle name="Separador de milhares 7 3 3" xfId="614" xr:uid="{00000000-0005-0000-0000-00002E020000}"/>
    <cellStyle name="Separador de milhares 7 3 4" xfId="588" xr:uid="{00000000-0005-0000-0000-00002F020000}"/>
    <cellStyle name="Separador de milhares 7 4" xfId="541" xr:uid="{00000000-0005-0000-0000-000030020000}"/>
    <cellStyle name="Separador de milhares 7 4 2" xfId="567" xr:uid="{00000000-0005-0000-0000-000031020000}"/>
    <cellStyle name="Separador de milhares 7 4 2 2" xfId="653" xr:uid="{00000000-0005-0000-0000-000032020000}"/>
    <cellStyle name="Separador de milhares 7 4 3" xfId="620" xr:uid="{00000000-0005-0000-0000-000033020000}"/>
    <cellStyle name="Separador de milhares 7 4 4" xfId="594" xr:uid="{00000000-0005-0000-0000-000034020000}"/>
    <cellStyle name="Separador de milhares 7 5" xfId="547" xr:uid="{00000000-0005-0000-0000-000035020000}"/>
    <cellStyle name="Separador de milhares 7 5 2" xfId="628" xr:uid="{00000000-0005-0000-0000-000036020000}"/>
    <cellStyle name="Separador de milhares 7 6" xfId="600" xr:uid="{00000000-0005-0000-0000-000037020000}"/>
    <cellStyle name="Separador de milhares 7 7" xfId="574" xr:uid="{00000000-0005-0000-0000-000038020000}"/>
    <cellStyle name="Separador de milhares 7 8" xfId="659" xr:uid="{0778668D-E0A7-434C-8620-87F964495E98}"/>
    <cellStyle name="Separador de milhares_Plan1 2" xfId="5" xr:uid="{00000000-0005-0000-0000-000039020000}"/>
    <cellStyle name="Texto de Aviso 2" xfId="461" xr:uid="{00000000-0005-0000-0000-00003A020000}"/>
    <cellStyle name="Texto Explicativo 2" xfId="462" xr:uid="{00000000-0005-0000-0000-00003B020000}"/>
    <cellStyle name="Título 1 1" xfId="463" xr:uid="{00000000-0005-0000-0000-00003C020000}"/>
    <cellStyle name="Título 1 1 1" xfId="464" xr:uid="{00000000-0005-0000-0000-00003D020000}"/>
    <cellStyle name="Título 1 1 1 1" xfId="465" xr:uid="{00000000-0005-0000-0000-00003E020000}"/>
    <cellStyle name="Título 1 1 1 1 1" xfId="466" xr:uid="{00000000-0005-0000-0000-00003F020000}"/>
    <cellStyle name="Título 1 1 1 1 1 1" xfId="467" xr:uid="{00000000-0005-0000-0000-000040020000}"/>
    <cellStyle name="Título 1 2" xfId="468" xr:uid="{00000000-0005-0000-0000-000041020000}"/>
    <cellStyle name="Título 1 2 10" xfId="469" xr:uid="{00000000-0005-0000-0000-000042020000}"/>
    <cellStyle name="Título 1 2 2" xfId="470" xr:uid="{00000000-0005-0000-0000-000043020000}"/>
    <cellStyle name="Título 1 2 3" xfId="471" xr:uid="{00000000-0005-0000-0000-000044020000}"/>
    <cellStyle name="Título 1 2 4" xfId="472" xr:uid="{00000000-0005-0000-0000-000045020000}"/>
    <cellStyle name="Título 1 2 5" xfId="473" xr:uid="{00000000-0005-0000-0000-000046020000}"/>
    <cellStyle name="Título 1 2 6" xfId="474" xr:uid="{00000000-0005-0000-0000-000047020000}"/>
    <cellStyle name="Título 1 2 7" xfId="475" xr:uid="{00000000-0005-0000-0000-000048020000}"/>
    <cellStyle name="Título 1 2 8" xfId="476" xr:uid="{00000000-0005-0000-0000-000049020000}"/>
    <cellStyle name="Título 1 2 9" xfId="477" xr:uid="{00000000-0005-0000-0000-00004A020000}"/>
    <cellStyle name="Título 2 2" xfId="478" xr:uid="{00000000-0005-0000-0000-00004B020000}"/>
    <cellStyle name="Título 3 2" xfId="479" xr:uid="{00000000-0005-0000-0000-00004C020000}"/>
    <cellStyle name="Título 4 2" xfId="480" xr:uid="{00000000-0005-0000-0000-00004D020000}"/>
    <cellStyle name="Título 5" xfId="481" xr:uid="{00000000-0005-0000-0000-00004E020000}"/>
    <cellStyle name="Título 5 10" xfId="482" xr:uid="{00000000-0005-0000-0000-00004F020000}"/>
    <cellStyle name="Título 5 2" xfId="483" xr:uid="{00000000-0005-0000-0000-000050020000}"/>
    <cellStyle name="Título 5 3" xfId="484" xr:uid="{00000000-0005-0000-0000-000051020000}"/>
    <cellStyle name="Título 5 4" xfId="485" xr:uid="{00000000-0005-0000-0000-000052020000}"/>
    <cellStyle name="Título 5 5" xfId="486" xr:uid="{00000000-0005-0000-0000-000053020000}"/>
    <cellStyle name="Título 5 6" xfId="487" xr:uid="{00000000-0005-0000-0000-000054020000}"/>
    <cellStyle name="Título 5 7" xfId="488" xr:uid="{00000000-0005-0000-0000-000055020000}"/>
    <cellStyle name="Título 5 8" xfId="489" xr:uid="{00000000-0005-0000-0000-000056020000}"/>
    <cellStyle name="Título 5 9" xfId="490" xr:uid="{00000000-0005-0000-0000-000057020000}"/>
    <cellStyle name="Total 2" xfId="491" xr:uid="{00000000-0005-0000-0000-000058020000}"/>
    <cellStyle name="Vírgula" xfId="515" builtinId="3"/>
    <cellStyle name="Vírgula 2" xfId="3" xr:uid="{00000000-0005-0000-0000-00005A020000}"/>
    <cellStyle name="Vírgula 2 10" xfId="492" xr:uid="{00000000-0005-0000-0000-00005B020000}"/>
    <cellStyle name="Vírgula 2 11" xfId="9" xr:uid="{00000000-0005-0000-0000-00005C020000}"/>
    <cellStyle name="Vírgula 2 11 2" xfId="519" xr:uid="{00000000-0005-0000-0000-00005D020000}"/>
    <cellStyle name="Vírgula 2 11 2 2" xfId="553" xr:uid="{00000000-0005-0000-0000-00005E020000}"/>
    <cellStyle name="Vírgula 2 11 2 2 2" xfId="633" xr:uid="{00000000-0005-0000-0000-00005F020000}"/>
    <cellStyle name="Vírgula 2 11 2 3" xfId="606" xr:uid="{00000000-0005-0000-0000-000060020000}"/>
    <cellStyle name="Vírgula 2 11 2 4" xfId="580" xr:uid="{00000000-0005-0000-0000-000061020000}"/>
    <cellStyle name="Vírgula 2 11 3" xfId="529" xr:uid="{00000000-0005-0000-0000-000062020000}"/>
    <cellStyle name="Vírgula 2 11 3 2" xfId="559" xr:uid="{00000000-0005-0000-0000-000063020000}"/>
    <cellStyle name="Vírgula 2 11 3 2 2" xfId="641" xr:uid="{00000000-0005-0000-0000-000064020000}"/>
    <cellStyle name="Vírgula 2 11 3 3" xfId="612" xr:uid="{00000000-0005-0000-0000-000065020000}"/>
    <cellStyle name="Vírgula 2 11 3 4" xfId="586" xr:uid="{00000000-0005-0000-0000-000066020000}"/>
    <cellStyle name="Vírgula 2 11 4" xfId="537" xr:uid="{00000000-0005-0000-0000-000067020000}"/>
    <cellStyle name="Vírgula 2 11 4 2" xfId="565" xr:uid="{00000000-0005-0000-0000-000068020000}"/>
    <cellStyle name="Vírgula 2 11 4 2 2" xfId="649" xr:uid="{00000000-0005-0000-0000-000069020000}"/>
    <cellStyle name="Vírgula 2 11 4 3" xfId="618" xr:uid="{00000000-0005-0000-0000-00006A020000}"/>
    <cellStyle name="Vírgula 2 11 4 4" xfId="592" xr:uid="{00000000-0005-0000-0000-00006B020000}"/>
    <cellStyle name="Vírgula 2 11 5" xfId="545" xr:uid="{00000000-0005-0000-0000-00006C020000}"/>
    <cellStyle name="Vírgula 2 11 5 2" xfId="624" xr:uid="{00000000-0005-0000-0000-00006D020000}"/>
    <cellStyle name="Vírgula 2 11 6" xfId="598" xr:uid="{00000000-0005-0000-0000-00006E020000}"/>
    <cellStyle name="Vírgula 2 11 7" xfId="572" xr:uid="{00000000-0005-0000-0000-00006F020000}"/>
    <cellStyle name="Vírgula 2 11 8" xfId="657" xr:uid="{08DDBEE4-09C2-426F-B999-952CC81CD4D8}"/>
    <cellStyle name="Vírgula 2 12" xfId="517" xr:uid="{00000000-0005-0000-0000-000070020000}"/>
    <cellStyle name="Vírgula 2 12 2" xfId="551" xr:uid="{00000000-0005-0000-0000-000071020000}"/>
    <cellStyle name="Vírgula 2 12 2 2" xfId="631" xr:uid="{00000000-0005-0000-0000-000072020000}"/>
    <cellStyle name="Vírgula 2 12 3" xfId="604" xr:uid="{00000000-0005-0000-0000-000073020000}"/>
    <cellStyle name="Vírgula 2 12 4" xfId="578" xr:uid="{00000000-0005-0000-0000-000074020000}"/>
    <cellStyle name="Vírgula 2 2" xfId="493" xr:uid="{00000000-0005-0000-0000-000075020000}"/>
    <cellStyle name="Vírgula 2 3" xfId="494" xr:uid="{00000000-0005-0000-0000-000076020000}"/>
    <cellStyle name="Vírgula 2 4" xfId="495" xr:uid="{00000000-0005-0000-0000-000077020000}"/>
    <cellStyle name="Vírgula 2 5" xfId="496" xr:uid="{00000000-0005-0000-0000-000078020000}"/>
    <cellStyle name="Vírgula 2 6" xfId="497" xr:uid="{00000000-0005-0000-0000-000079020000}"/>
    <cellStyle name="Vírgula 2 7" xfId="498" xr:uid="{00000000-0005-0000-0000-00007A020000}"/>
    <cellStyle name="Vírgula 2 8" xfId="499" xr:uid="{00000000-0005-0000-0000-00007B020000}"/>
    <cellStyle name="Vírgula 2 9" xfId="500" xr:uid="{00000000-0005-0000-0000-00007C020000}"/>
    <cellStyle name="Vírgula 3" xfId="525" xr:uid="{00000000-0005-0000-0000-00007D020000}"/>
    <cellStyle name="Vírgula 3 2" xfId="557" xr:uid="{00000000-0005-0000-0000-00007E020000}"/>
    <cellStyle name="Vírgula 3 2 2" xfId="639" xr:uid="{00000000-0005-0000-0000-00007F020000}"/>
    <cellStyle name="Vírgula 3 3" xfId="610" xr:uid="{00000000-0005-0000-0000-000080020000}"/>
    <cellStyle name="Vírgula 3 4" xfId="584" xr:uid="{00000000-0005-0000-0000-000081020000}"/>
    <cellStyle name="Vírgula 4" xfId="535" xr:uid="{00000000-0005-0000-0000-000082020000}"/>
    <cellStyle name="Vírgula 4 2" xfId="563" xr:uid="{00000000-0005-0000-0000-000083020000}"/>
    <cellStyle name="Vírgula 4 2 2" xfId="647" xr:uid="{00000000-0005-0000-0000-000084020000}"/>
    <cellStyle name="Vírgula 4 3" xfId="616" xr:uid="{00000000-0005-0000-0000-000085020000}"/>
    <cellStyle name="Vírgula 4 4" xfId="590" xr:uid="{00000000-0005-0000-0000-000086020000}"/>
    <cellStyle name="Vírgula 5" xfId="543" xr:uid="{00000000-0005-0000-0000-000087020000}"/>
    <cellStyle name="Vírgula 5 2" xfId="569" xr:uid="{00000000-0005-0000-0000-000088020000}"/>
    <cellStyle name="Vírgula 5 2 2" xfId="655" xr:uid="{00000000-0005-0000-0000-000089020000}"/>
    <cellStyle name="Vírgula 5 3" xfId="622" xr:uid="{00000000-0005-0000-0000-00008A020000}"/>
    <cellStyle name="Vírgula 5 4" xfId="596" xr:uid="{00000000-0005-0000-0000-00008B020000}"/>
    <cellStyle name="Vírgula 6" xfId="549" xr:uid="{00000000-0005-0000-0000-00008C020000}"/>
    <cellStyle name="Vírgula 6 2" xfId="630" xr:uid="{00000000-0005-0000-0000-00008D020000}"/>
    <cellStyle name="Vírgula 7" xfId="602" xr:uid="{00000000-0005-0000-0000-00008E020000}"/>
    <cellStyle name="Vírgula 8" xfId="576" xr:uid="{00000000-0005-0000-0000-00008F020000}"/>
    <cellStyle name="Vírgula 9" xfId="661" xr:uid="{5A128988-9E11-408D-9C63-F323B435CBF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pt-BR" sz="2000">
                <a:solidFill>
                  <a:schemeClr val="tx1"/>
                </a:solidFill>
              </a:rPr>
              <a:t>Quantitativo x Coleta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EB97-4316-95D4-58B83419E3BF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EB97-4316-95D4-58B83419E3BF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EB97-4316-95D4-58B83419E3BF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satMod val="130000"/>
                    </a:schemeClr>
                  </a:gs>
                  <a:gs pos="80000">
                    <a:schemeClr val="accent4">
                      <a:shade val="93000"/>
                      <a:satMod val="130000"/>
                    </a:schemeClr>
                  </a:gs>
                  <a:gs pos="100000">
                    <a:schemeClr val="accent4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EB97-4316-95D4-58B83419E3BF}"/>
              </c:ext>
            </c:extLst>
          </c:dPt>
          <c:dLbls>
            <c:dLbl>
              <c:idx val="0"/>
              <c:layout>
                <c:manualLayout>
                  <c:x val="9.1612663022048926E-3"/>
                  <c:y val="-4.0837242511938952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97-4316-95D4-58B83419E3BF}"/>
                </c:ext>
              </c:extLst>
            </c:dLbl>
            <c:dLbl>
              <c:idx val="1"/>
              <c:layout>
                <c:manualLayout>
                  <c:x val="-1.5863373242728254E-2"/>
                  <c:y val="4.0459256546420068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97-4316-95D4-58B83419E3BF}"/>
                </c:ext>
              </c:extLst>
            </c:dLbl>
            <c:dLbl>
              <c:idx val="2"/>
              <c:layout>
                <c:manualLayout>
                  <c:x val="-4.6047531729766656E-3"/>
                  <c:y val="-1.4098028444118903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97-4316-95D4-58B83419E3BF}"/>
                </c:ext>
              </c:extLst>
            </c:dLbl>
            <c:dLbl>
              <c:idx val="3"/>
              <c:layout>
                <c:manualLayout>
                  <c:x val="3.1203152255188254E-2"/>
                  <c:y val="-2.7310996039328988E-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97-4316-95D4-58B83419E3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'Item 8 - Aterro Sanitário'!$F$570:$F$573</c:f>
              <c:strCache>
                <c:ptCount val="4"/>
                <c:pt idx="0">
                  <c:v>Via - Domiciliar</c:v>
                </c:pt>
                <c:pt idx="1">
                  <c:v>Via - Volumoso</c:v>
                </c:pt>
                <c:pt idx="2">
                  <c:v>Prefeitura</c:v>
                </c:pt>
                <c:pt idx="3">
                  <c:v>Particular</c:v>
                </c:pt>
              </c:strCache>
            </c:strRef>
          </c:cat>
          <c:val>
            <c:numRef>
              <c:f>'Item 8 - Aterro Sanitário'!$G$570:$G$573</c:f>
              <c:numCache>
                <c:formatCode>#,##0.00</c:formatCode>
                <c:ptCount val="4"/>
                <c:pt idx="0">
                  <c:v>2208.59</c:v>
                </c:pt>
                <c:pt idx="1">
                  <c:v>0</c:v>
                </c:pt>
                <c:pt idx="2">
                  <c:v>64.47</c:v>
                </c:pt>
                <c:pt idx="3">
                  <c:v>2180.83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B97-4316-95D4-58B83419E3BF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4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.xml"/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0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0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0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0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0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5.pn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jpeg"/><Relationship Id="rId3" Type="http://schemas.openxmlformats.org/officeDocument/2006/relationships/image" Target="../media/image18.jpeg"/><Relationship Id="rId7" Type="http://schemas.openxmlformats.org/officeDocument/2006/relationships/image" Target="../media/image22.jpeg"/><Relationship Id="rId2" Type="http://schemas.openxmlformats.org/officeDocument/2006/relationships/image" Target="../media/image2.png"/><Relationship Id="rId1" Type="http://schemas.openxmlformats.org/officeDocument/2006/relationships/image" Target="../media/image15.png"/><Relationship Id="rId6" Type="http://schemas.openxmlformats.org/officeDocument/2006/relationships/image" Target="../media/image21.jpeg"/><Relationship Id="rId5" Type="http://schemas.openxmlformats.org/officeDocument/2006/relationships/image" Target="../media/image20.jpeg"/><Relationship Id="rId10" Type="http://schemas.openxmlformats.org/officeDocument/2006/relationships/image" Target="../media/image25.jpeg"/><Relationship Id="rId4" Type="http://schemas.openxmlformats.org/officeDocument/2006/relationships/image" Target="../media/image19.jpeg"/><Relationship Id="rId9" Type="http://schemas.openxmlformats.org/officeDocument/2006/relationships/image" Target="../media/image24.jpe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jpeg"/><Relationship Id="rId3" Type="http://schemas.openxmlformats.org/officeDocument/2006/relationships/image" Target="../media/image26.jpeg"/><Relationship Id="rId7" Type="http://schemas.openxmlformats.org/officeDocument/2006/relationships/image" Target="../media/image30.jpeg"/><Relationship Id="rId2" Type="http://schemas.openxmlformats.org/officeDocument/2006/relationships/image" Target="../media/image2.png"/><Relationship Id="rId1" Type="http://schemas.openxmlformats.org/officeDocument/2006/relationships/image" Target="../media/image15.png"/><Relationship Id="rId6" Type="http://schemas.openxmlformats.org/officeDocument/2006/relationships/image" Target="../media/image29.jpeg"/><Relationship Id="rId5" Type="http://schemas.openxmlformats.org/officeDocument/2006/relationships/image" Target="../media/image28.jpeg"/><Relationship Id="rId10" Type="http://schemas.openxmlformats.org/officeDocument/2006/relationships/image" Target="../media/image33.jpeg"/><Relationship Id="rId4" Type="http://schemas.openxmlformats.org/officeDocument/2006/relationships/image" Target="../media/image27.jpeg"/><Relationship Id="rId9" Type="http://schemas.openxmlformats.org/officeDocument/2006/relationships/image" Target="../media/image32.jpeg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.jpeg"/><Relationship Id="rId3" Type="http://schemas.openxmlformats.org/officeDocument/2006/relationships/image" Target="../media/image35.jpeg"/><Relationship Id="rId7" Type="http://schemas.openxmlformats.org/officeDocument/2006/relationships/image" Target="../media/image39.jpeg"/><Relationship Id="rId2" Type="http://schemas.openxmlformats.org/officeDocument/2006/relationships/image" Target="../media/image2.png"/><Relationship Id="rId1" Type="http://schemas.openxmlformats.org/officeDocument/2006/relationships/image" Target="../media/image34.png"/><Relationship Id="rId6" Type="http://schemas.openxmlformats.org/officeDocument/2006/relationships/image" Target="../media/image38.jpeg"/><Relationship Id="rId5" Type="http://schemas.openxmlformats.org/officeDocument/2006/relationships/image" Target="../media/image37.jpeg"/><Relationship Id="rId10" Type="http://schemas.openxmlformats.org/officeDocument/2006/relationships/image" Target="../media/image42.jpeg"/><Relationship Id="rId4" Type="http://schemas.openxmlformats.org/officeDocument/2006/relationships/image" Target="../media/image36.jpeg"/><Relationship Id="rId9" Type="http://schemas.openxmlformats.org/officeDocument/2006/relationships/image" Target="../media/image41.jpeg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9.jpeg"/><Relationship Id="rId3" Type="http://schemas.openxmlformats.org/officeDocument/2006/relationships/image" Target="../media/image44.jpeg"/><Relationship Id="rId7" Type="http://schemas.openxmlformats.org/officeDocument/2006/relationships/image" Target="../media/image48.jpeg"/><Relationship Id="rId2" Type="http://schemas.openxmlformats.org/officeDocument/2006/relationships/image" Target="../media/image2.png"/><Relationship Id="rId1" Type="http://schemas.openxmlformats.org/officeDocument/2006/relationships/image" Target="../media/image43.png"/><Relationship Id="rId6" Type="http://schemas.openxmlformats.org/officeDocument/2006/relationships/image" Target="../media/image47.jpeg"/><Relationship Id="rId5" Type="http://schemas.openxmlformats.org/officeDocument/2006/relationships/image" Target="../media/image46.jpeg"/><Relationship Id="rId10" Type="http://schemas.openxmlformats.org/officeDocument/2006/relationships/image" Target="../media/image51.jpeg"/><Relationship Id="rId4" Type="http://schemas.openxmlformats.org/officeDocument/2006/relationships/image" Target="../media/image45.jpeg"/><Relationship Id="rId9" Type="http://schemas.openxmlformats.org/officeDocument/2006/relationships/image" Target="../media/image50.jpeg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8.jpeg"/><Relationship Id="rId3" Type="http://schemas.openxmlformats.org/officeDocument/2006/relationships/image" Target="../media/image53.jpeg"/><Relationship Id="rId7" Type="http://schemas.openxmlformats.org/officeDocument/2006/relationships/image" Target="../media/image57.jpeg"/><Relationship Id="rId2" Type="http://schemas.openxmlformats.org/officeDocument/2006/relationships/image" Target="../media/image2.png"/><Relationship Id="rId1" Type="http://schemas.openxmlformats.org/officeDocument/2006/relationships/image" Target="../media/image52.png"/><Relationship Id="rId6" Type="http://schemas.openxmlformats.org/officeDocument/2006/relationships/image" Target="../media/image56.jpeg"/><Relationship Id="rId5" Type="http://schemas.openxmlformats.org/officeDocument/2006/relationships/image" Target="../media/image55.jpeg"/><Relationship Id="rId10" Type="http://schemas.openxmlformats.org/officeDocument/2006/relationships/image" Target="../media/image60.jpeg"/><Relationship Id="rId4" Type="http://schemas.openxmlformats.org/officeDocument/2006/relationships/image" Target="../media/image54.jpeg"/><Relationship Id="rId9" Type="http://schemas.openxmlformats.org/officeDocument/2006/relationships/image" Target="../media/image59.jpe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2.png"/><Relationship Id="rId1" Type="http://schemas.openxmlformats.org/officeDocument/2006/relationships/image" Target="../media/image6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4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3.jpeg"/><Relationship Id="rId2" Type="http://schemas.openxmlformats.org/officeDocument/2006/relationships/image" Target="../media/image2.png"/><Relationship Id="rId1" Type="http://schemas.openxmlformats.org/officeDocument/2006/relationships/image" Target="../media/image52.png"/><Relationship Id="rId4" Type="http://schemas.openxmlformats.org/officeDocument/2006/relationships/image" Target="../media/image64.jpe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5.png"/><Relationship Id="rId1" Type="http://schemas.openxmlformats.org/officeDocument/2006/relationships/image" Target="../media/image5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6.png"/><Relationship Id="rId1" Type="http://schemas.openxmlformats.org/officeDocument/2006/relationships/image" Target="../media/image52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67.png"/><Relationship Id="rId1" Type="http://schemas.openxmlformats.org/officeDocument/2006/relationships/image" Target="../media/image52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52.png"/><Relationship Id="rId1" Type="http://schemas.openxmlformats.org/officeDocument/2006/relationships/image" Target="../media/image68.png"/><Relationship Id="rId4" Type="http://schemas.openxmlformats.org/officeDocument/2006/relationships/image" Target="../media/image70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833438</xdr:colOff>
      <xdr:row>1</xdr:row>
      <xdr:rowOff>180975</xdr:rowOff>
    </xdr:from>
    <xdr:to>
      <xdr:col>14</xdr:col>
      <xdr:colOff>1203206</xdr:colOff>
      <xdr:row>1</xdr:row>
      <xdr:rowOff>825500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891626" y="371475"/>
          <a:ext cx="2004893" cy="644525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547684</xdr:colOff>
      <xdr:row>1</xdr:row>
      <xdr:rowOff>95251</xdr:rowOff>
    </xdr:from>
    <xdr:to>
      <xdr:col>2</xdr:col>
      <xdr:colOff>1619246</xdr:colOff>
      <xdr:row>1</xdr:row>
      <xdr:rowOff>862631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C63BE4A2-5CF7-4373-AB94-E2300D60D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809" y="285751"/>
          <a:ext cx="1976437" cy="76738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657225</xdr:colOff>
      <xdr:row>1</xdr:row>
      <xdr:rowOff>209550</xdr:rowOff>
    </xdr:from>
    <xdr:to>
      <xdr:col>2</xdr:col>
      <xdr:colOff>811185</xdr:colOff>
      <xdr:row>3</xdr:row>
      <xdr:rowOff>179306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0" y="409575"/>
          <a:ext cx="1458885" cy="503156"/>
        </a:xfrm>
        <a:prstGeom prst="rect">
          <a:avLst/>
        </a:prstGeom>
      </xdr:spPr>
    </xdr:pic>
    <xdr:clientData/>
  </xdr:twoCellAnchor>
  <xdr:twoCellAnchor editAs="oneCell">
    <xdr:from>
      <xdr:col>8</xdr:col>
      <xdr:colOff>342900</xdr:colOff>
      <xdr:row>1</xdr:row>
      <xdr:rowOff>250918</xdr:rowOff>
    </xdr:from>
    <xdr:to>
      <xdr:col>8</xdr:col>
      <xdr:colOff>1148260</xdr:colOff>
      <xdr:row>3</xdr:row>
      <xdr:rowOff>129473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72650" y="450943"/>
          <a:ext cx="805360" cy="41195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1911350</xdr:colOff>
      <xdr:row>1</xdr:row>
      <xdr:rowOff>276318</xdr:rowOff>
    </xdr:from>
    <xdr:to>
      <xdr:col>11</xdr:col>
      <xdr:colOff>795835</xdr:colOff>
      <xdr:row>1</xdr:row>
      <xdr:rowOff>678748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02350" y="657318"/>
          <a:ext cx="805360" cy="402430"/>
        </a:xfrm>
        <a:prstGeom prst="rect">
          <a:avLst/>
        </a:prstGeom>
      </xdr:spPr>
    </xdr:pic>
    <xdr:clientData/>
  </xdr:twoCellAnchor>
  <xdr:twoCellAnchor>
    <xdr:from>
      <xdr:col>1</xdr:col>
      <xdr:colOff>15875</xdr:colOff>
      <xdr:row>567</xdr:row>
      <xdr:rowOff>31750</xdr:rowOff>
    </xdr:from>
    <xdr:to>
      <xdr:col>4</xdr:col>
      <xdr:colOff>1905000</xdr:colOff>
      <xdr:row>573</xdr:row>
      <xdr:rowOff>412750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746124</xdr:colOff>
      <xdr:row>1</xdr:row>
      <xdr:rowOff>127000</xdr:rowOff>
    </xdr:from>
    <xdr:to>
      <xdr:col>2</xdr:col>
      <xdr:colOff>1285874</xdr:colOff>
      <xdr:row>1</xdr:row>
      <xdr:rowOff>811171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90C4C8DB-9824-4194-A66D-0298863C0B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49" y="508000"/>
          <a:ext cx="1762125" cy="68417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438150</xdr:colOff>
      <xdr:row>2</xdr:row>
      <xdr:rowOff>12793</xdr:rowOff>
    </xdr:from>
    <xdr:to>
      <xdr:col>3</xdr:col>
      <xdr:colOff>1053010</xdr:colOff>
      <xdr:row>4</xdr:row>
      <xdr:rowOff>3454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05525" y="365218"/>
          <a:ext cx="614860" cy="314511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295276</xdr:colOff>
      <xdr:row>1</xdr:row>
      <xdr:rowOff>95251</xdr:rowOff>
    </xdr:from>
    <xdr:to>
      <xdr:col>2</xdr:col>
      <xdr:colOff>95250</xdr:colOff>
      <xdr:row>4</xdr:row>
      <xdr:rowOff>38469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336B52C3-AD05-433A-8E66-38AA26194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0551" y="295276"/>
          <a:ext cx="1104899" cy="42899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1695450</xdr:colOff>
      <xdr:row>2</xdr:row>
      <xdr:rowOff>13899</xdr:rowOff>
    </xdr:from>
    <xdr:to>
      <xdr:col>5</xdr:col>
      <xdr:colOff>614860</xdr:colOff>
      <xdr:row>4</xdr:row>
      <xdr:rowOff>4560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53550" y="375849"/>
          <a:ext cx="614860" cy="314511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1</xdr:row>
      <xdr:rowOff>66675</xdr:rowOff>
    </xdr:from>
    <xdr:to>
      <xdr:col>2</xdr:col>
      <xdr:colOff>219075</xdr:colOff>
      <xdr:row>4</xdr:row>
      <xdr:rowOff>102795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7B0B1E75-3C3E-4456-84BD-1416AFA4B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266700"/>
          <a:ext cx="1285875" cy="52189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197908</xdr:colOff>
      <xdr:row>2</xdr:row>
      <xdr:rowOff>36708</xdr:rowOff>
    </xdr:from>
    <xdr:to>
      <xdr:col>5</xdr:col>
      <xdr:colOff>853281</xdr:colOff>
      <xdr:row>4</xdr:row>
      <xdr:rowOff>8823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C91EDB81-7AEA-49F5-948E-70461D49B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20908" y="397864"/>
          <a:ext cx="655373" cy="297553"/>
        </a:xfrm>
        <a:prstGeom prst="rect">
          <a:avLst/>
        </a:prstGeom>
      </xdr:spPr>
    </xdr:pic>
    <xdr:clientData/>
  </xdr:twoCellAnchor>
  <xdr:twoCellAnchor editAs="oneCell">
    <xdr:from>
      <xdr:col>1</xdr:col>
      <xdr:colOff>261938</xdr:colOff>
      <xdr:row>1</xdr:row>
      <xdr:rowOff>23813</xdr:rowOff>
    </xdr:from>
    <xdr:to>
      <xdr:col>2</xdr:col>
      <xdr:colOff>381000</xdr:colOff>
      <xdr:row>4</xdr:row>
      <xdr:rowOff>78483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ADD4A91B-0D8A-46E4-9D83-AE8154E2C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594" y="226219"/>
          <a:ext cx="1428750" cy="55473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145519</xdr:colOff>
      <xdr:row>2</xdr:row>
      <xdr:rowOff>26729</xdr:rowOff>
    </xdr:from>
    <xdr:to>
      <xdr:col>5</xdr:col>
      <xdr:colOff>800892</xdr:colOff>
      <xdr:row>4</xdr:row>
      <xdr:rowOff>432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840BC8C9-2726-4939-ACB5-9D5D3F3B9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68519" y="385504"/>
          <a:ext cx="655373" cy="297553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1</xdr:row>
      <xdr:rowOff>47625</xdr:rowOff>
    </xdr:from>
    <xdr:to>
      <xdr:col>2</xdr:col>
      <xdr:colOff>323850</xdr:colOff>
      <xdr:row>4</xdr:row>
      <xdr:rowOff>126270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6C13598-5822-430E-A289-05813C23B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247650"/>
          <a:ext cx="1390650" cy="56442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355069</xdr:colOff>
      <xdr:row>2</xdr:row>
      <xdr:rowOff>36254</xdr:rowOff>
    </xdr:from>
    <xdr:to>
      <xdr:col>5</xdr:col>
      <xdr:colOff>1010442</xdr:colOff>
      <xdr:row>4</xdr:row>
      <xdr:rowOff>9957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43D7278-5182-4D57-85E5-C50500E9E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8069" y="395029"/>
          <a:ext cx="655373" cy="297553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1</xdr:row>
      <xdr:rowOff>66675</xdr:rowOff>
    </xdr:from>
    <xdr:to>
      <xdr:col>2</xdr:col>
      <xdr:colOff>152400</xdr:colOff>
      <xdr:row>4</xdr:row>
      <xdr:rowOff>91198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BD7721AA-A515-42D3-86D4-680C475F6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266700"/>
          <a:ext cx="1257300" cy="51029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355069</xdr:colOff>
      <xdr:row>2</xdr:row>
      <xdr:rowOff>36254</xdr:rowOff>
    </xdr:from>
    <xdr:to>
      <xdr:col>5</xdr:col>
      <xdr:colOff>1010442</xdr:colOff>
      <xdr:row>4</xdr:row>
      <xdr:rowOff>9957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77D3760-7664-4CE2-AB31-BDEBA180E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8069" y="395029"/>
          <a:ext cx="655373" cy="297553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1</xdr:row>
      <xdr:rowOff>47625</xdr:rowOff>
    </xdr:from>
    <xdr:to>
      <xdr:col>2</xdr:col>
      <xdr:colOff>190500</xdr:colOff>
      <xdr:row>4</xdr:row>
      <xdr:rowOff>99209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C36EFC00-5E2D-4271-9F1C-045D8D8AC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247650"/>
          <a:ext cx="1323975" cy="53735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355069</xdr:colOff>
      <xdr:row>2</xdr:row>
      <xdr:rowOff>36254</xdr:rowOff>
    </xdr:from>
    <xdr:to>
      <xdr:col>5</xdr:col>
      <xdr:colOff>1010442</xdr:colOff>
      <xdr:row>4</xdr:row>
      <xdr:rowOff>9957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88D0DBA8-A28E-4501-B08F-D29A5D85C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8069" y="395029"/>
          <a:ext cx="655373" cy="297553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</xdr:row>
      <xdr:rowOff>47625</xdr:rowOff>
    </xdr:from>
    <xdr:to>
      <xdr:col>2</xdr:col>
      <xdr:colOff>314325</xdr:colOff>
      <xdr:row>4</xdr:row>
      <xdr:rowOff>126270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CE0AB7E8-DAC9-45D6-8FBB-88C8279C5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247650"/>
          <a:ext cx="1390650" cy="56442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5613400</xdr:colOff>
      <xdr:row>1</xdr:row>
      <xdr:rowOff>269968</xdr:rowOff>
    </xdr:from>
    <xdr:to>
      <xdr:col>2</xdr:col>
      <xdr:colOff>6418760</xdr:colOff>
      <xdr:row>3</xdr:row>
      <xdr:rowOff>138998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10A3A13-E20D-4F29-8383-C1CA7B485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71450" y="479518"/>
          <a:ext cx="805360" cy="402430"/>
        </a:xfrm>
        <a:prstGeom prst="rect">
          <a:avLst/>
        </a:prstGeom>
      </xdr:spPr>
    </xdr:pic>
    <xdr:clientData/>
  </xdr:twoCellAnchor>
  <xdr:twoCellAnchor editAs="oneCell">
    <xdr:from>
      <xdr:col>1</xdr:col>
      <xdr:colOff>539749</xdr:colOff>
      <xdr:row>1</xdr:row>
      <xdr:rowOff>142875</xdr:rowOff>
    </xdr:from>
    <xdr:to>
      <xdr:col>1</xdr:col>
      <xdr:colOff>2143124</xdr:colOff>
      <xdr:row>4</xdr:row>
      <xdr:rowOff>63383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D7E07879-7CF2-4AB2-91AD-625DA4880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49" y="349250"/>
          <a:ext cx="1603375" cy="6507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828675</xdr:colOff>
      <xdr:row>1</xdr:row>
      <xdr:rowOff>308068</xdr:rowOff>
    </xdr:from>
    <xdr:to>
      <xdr:col>9</xdr:col>
      <xdr:colOff>1634035</xdr:colOff>
      <xdr:row>1</xdr:row>
      <xdr:rowOff>726374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541AE80-CD80-4FCC-ABEC-089CB5F5A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35675" y="879568"/>
          <a:ext cx="805360" cy="418306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1</xdr:row>
      <xdr:rowOff>127000</xdr:rowOff>
    </xdr:from>
    <xdr:to>
      <xdr:col>2</xdr:col>
      <xdr:colOff>2063750</xdr:colOff>
      <xdr:row>1</xdr:row>
      <xdr:rowOff>780352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A641DEFA-E186-464F-AB5C-48AE44222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0" y="698500"/>
          <a:ext cx="1682750" cy="65335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5613400</xdr:colOff>
      <xdr:row>1</xdr:row>
      <xdr:rowOff>269968</xdr:rowOff>
    </xdr:from>
    <xdr:to>
      <xdr:col>2</xdr:col>
      <xdr:colOff>6418760</xdr:colOff>
      <xdr:row>3</xdr:row>
      <xdr:rowOff>138998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36104AB-A414-491F-8B6E-149225FEE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71450" y="479518"/>
          <a:ext cx="805360" cy="402430"/>
        </a:xfrm>
        <a:prstGeom prst="rect">
          <a:avLst/>
        </a:prstGeom>
      </xdr:spPr>
    </xdr:pic>
    <xdr:clientData/>
  </xdr:twoCellAnchor>
  <xdr:twoCellAnchor editAs="oneCell">
    <xdr:from>
      <xdr:col>1</xdr:col>
      <xdr:colOff>622300</xdr:colOff>
      <xdr:row>1</xdr:row>
      <xdr:rowOff>95250</xdr:rowOff>
    </xdr:from>
    <xdr:to>
      <xdr:col>1</xdr:col>
      <xdr:colOff>2378710</xdr:colOff>
      <xdr:row>4</xdr:row>
      <xdr:rowOff>76200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BDDBFCD1-7E32-41FA-A900-AE97B3A91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0" y="304800"/>
          <a:ext cx="1756410" cy="7048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5613400</xdr:colOff>
      <xdr:row>1</xdr:row>
      <xdr:rowOff>269968</xdr:rowOff>
    </xdr:from>
    <xdr:to>
      <xdr:col>2</xdr:col>
      <xdr:colOff>6418760</xdr:colOff>
      <xdr:row>3</xdr:row>
      <xdr:rowOff>138998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4150" y="492218"/>
          <a:ext cx="805360" cy="408780"/>
        </a:xfrm>
        <a:prstGeom prst="rect">
          <a:avLst/>
        </a:prstGeom>
      </xdr:spPr>
    </xdr:pic>
    <xdr:clientData/>
  </xdr:twoCellAnchor>
  <xdr:twoCellAnchor editAs="oneCell">
    <xdr:from>
      <xdr:col>1</xdr:col>
      <xdr:colOff>500062</xdr:colOff>
      <xdr:row>1</xdr:row>
      <xdr:rowOff>190498</xdr:rowOff>
    </xdr:from>
    <xdr:to>
      <xdr:col>1</xdr:col>
      <xdr:colOff>1928812</xdr:colOff>
      <xdr:row>4</xdr:row>
      <xdr:rowOff>30856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71EF546D-3798-44B9-832F-33F63E349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404811"/>
          <a:ext cx="1428750" cy="554733"/>
        </a:xfrm>
        <a:prstGeom prst="rect">
          <a:avLst/>
        </a:prstGeom>
      </xdr:spPr>
    </xdr:pic>
    <xdr:clientData/>
  </xdr:twoCellAnchor>
  <xdr:twoCellAnchor editAs="oneCell">
    <xdr:from>
      <xdr:col>1</xdr:col>
      <xdr:colOff>80250</xdr:colOff>
      <xdr:row>7</xdr:row>
      <xdr:rowOff>56437</xdr:rowOff>
    </xdr:from>
    <xdr:to>
      <xdr:col>1</xdr:col>
      <xdr:colOff>6858000</xdr:colOff>
      <xdr:row>7</xdr:row>
      <xdr:rowOff>5139750</xdr:rowOff>
    </xdr:to>
    <xdr:pic>
      <xdr:nvPicPr>
        <xdr:cNvPr id="81" name="Imagem 80">
          <a:extLst>
            <a:ext uri="{FF2B5EF4-FFF2-40B4-BE49-F238E27FC236}">
              <a16:creationId xmlns:a16="http://schemas.microsoft.com/office/drawing/2014/main" id="{2F6A43DF-DD86-4CAC-82C0-3284EDD08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188" y="6890625"/>
          <a:ext cx="6777750" cy="5083313"/>
        </a:xfrm>
        <a:prstGeom prst="rect">
          <a:avLst/>
        </a:prstGeom>
      </xdr:spPr>
    </xdr:pic>
    <xdr:clientData/>
  </xdr:twoCellAnchor>
  <xdr:twoCellAnchor editAs="oneCell">
    <xdr:from>
      <xdr:col>2</xdr:col>
      <xdr:colOff>99001</xdr:colOff>
      <xdr:row>6</xdr:row>
      <xdr:rowOff>51376</xdr:rowOff>
    </xdr:from>
    <xdr:to>
      <xdr:col>2</xdr:col>
      <xdr:colOff>6905623</xdr:colOff>
      <xdr:row>6</xdr:row>
      <xdr:rowOff>5156343</xdr:rowOff>
    </xdr:to>
    <xdr:pic>
      <xdr:nvPicPr>
        <xdr:cNvPr id="113" name="Imagem 112">
          <a:extLst>
            <a:ext uri="{FF2B5EF4-FFF2-40B4-BE49-F238E27FC236}">
              <a16:creationId xmlns:a16="http://schemas.microsoft.com/office/drawing/2014/main" id="{2B02E4AA-B0A6-49AC-BA8A-5FCC6EEDC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1814" y="1694439"/>
          <a:ext cx="6806622" cy="5104967"/>
        </a:xfrm>
        <a:prstGeom prst="rect">
          <a:avLst/>
        </a:prstGeom>
      </xdr:spPr>
    </xdr:pic>
    <xdr:clientData/>
  </xdr:twoCellAnchor>
  <xdr:twoCellAnchor editAs="oneCell">
    <xdr:from>
      <xdr:col>1</xdr:col>
      <xdr:colOff>65439</xdr:colOff>
      <xdr:row>6</xdr:row>
      <xdr:rowOff>17814</xdr:rowOff>
    </xdr:from>
    <xdr:to>
      <xdr:col>1</xdr:col>
      <xdr:colOff>6935121</xdr:colOff>
      <xdr:row>6</xdr:row>
      <xdr:rowOff>5191123</xdr:rowOff>
    </xdr:to>
    <xdr:pic>
      <xdr:nvPicPr>
        <xdr:cNvPr id="137" name="Imagem 136">
          <a:extLst>
            <a:ext uri="{FF2B5EF4-FFF2-40B4-BE49-F238E27FC236}">
              <a16:creationId xmlns:a16="http://schemas.microsoft.com/office/drawing/2014/main" id="{C06DD1FA-84B2-4FC0-8C59-7ED44DDAB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377" y="1660877"/>
          <a:ext cx="6869682" cy="5173309"/>
        </a:xfrm>
        <a:prstGeom prst="rect">
          <a:avLst/>
        </a:prstGeom>
      </xdr:spPr>
    </xdr:pic>
    <xdr:clientData/>
  </xdr:twoCellAnchor>
  <xdr:twoCellAnchor editAs="oneCell">
    <xdr:from>
      <xdr:col>2</xdr:col>
      <xdr:colOff>47439</xdr:colOff>
      <xdr:row>7</xdr:row>
      <xdr:rowOff>23628</xdr:rowOff>
    </xdr:from>
    <xdr:to>
      <xdr:col>2</xdr:col>
      <xdr:colOff>6937434</xdr:colOff>
      <xdr:row>8</xdr:row>
      <xdr:rowOff>-1</xdr:rowOff>
    </xdr:to>
    <xdr:pic>
      <xdr:nvPicPr>
        <xdr:cNvPr id="279" name="Imagem 278">
          <a:extLst>
            <a:ext uri="{FF2B5EF4-FFF2-40B4-BE49-F238E27FC236}">
              <a16:creationId xmlns:a16="http://schemas.microsoft.com/office/drawing/2014/main" id="{9556F11E-9262-4ECD-A8CF-A5C73F3F8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0252" y="6857816"/>
          <a:ext cx="6889995" cy="5167496"/>
        </a:xfrm>
        <a:prstGeom prst="rect">
          <a:avLst/>
        </a:prstGeom>
      </xdr:spPr>
    </xdr:pic>
    <xdr:clientData/>
  </xdr:twoCellAnchor>
  <xdr:twoCellAnchor editAs="oneCell">
    <xdr:from>
      <xdr:col>2</xdr:col>
      <xdr:colOff>1497557</xdr:colOff>
      <xdr:row>8</xdr:row>
      <xdr:rowOff>45001</xdr:rowOff>
    </xdr:from>
    <xdr:to>
      <xdr:col>2</xdr:col>
      <xdr:colOff>5310182</xdr:colOff>
      <xdr:row>8</xdr:row>
      <xdr:rowOff>5128501</xdr:rowOff>
    </xdr:to>
    <xdr:pic>
      <xdr:nvPicPr>
        <xdr:cNvPr id="285" name="Imagem 284">
          <a:extLst>
            <a:ext uri="{FF2B5EF4-FFF2-40B4-BE49-F238E27FC236}">
              <a16:creationId xmlns:a16="http://schemas.microsoft.com/office/drawing/2014/main" id="{C2709E6C-D142-4125-B282-CBD864004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0370" y="12070314"/>
          <a:ext cx="3812625" cy="5083500"/>
        </a:xfrm>
        <a:prstGeom prst="rect">
          <a:avLst/>
        </a:prstGeom>
      </xdr:spPr>
    </xdr:pic>
    <xdr:clientData/>
  </xdr:twoCellAnchor>
  <xdr:twoCellAnchor editAs="oneCell">
    <xdr:from>
      <xdr:col>1</xdr:col>
      <xdr:colOff>1511811</xdr:colOff>
      <xdr:row>8</xdr:row>
      <xdr:rowOff>35439</xdr:rowOff>
    </xdr:from>
    <xdr:to>
      <xdr:col>1</xdr:col>
      <xdr:colOff>5333999</xdr:colOff>
      <xdr:row>8</xdr:row>
      <xdr:rowOff>5131690</xdr:rowOff>
    </xdr:to>
    <xdr:pic>
      <xdr:nvPicPr>
        <xdr:cNvPr id="289" name="Imagem 288">
          <a:extLst>
            <a:ext uri="{FF2B5EF4-FFF2-40B4-BE49-F238E27FC236}">
              <a16:creationId xmlns:a16="http://schemas.microsoft.com/office/drawing/2014/main" id="{275C33C1-F39C-4386-AABD-1D3DE0D99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3749" y="12060752"/>
          <a:ext cx="3822188" cy="509625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9</xdr:row>
      <xdr:rowOff>26988</xdr:rowOff>
    </xdr:from>
    <xdr:to>
      <xdr:col>1</xdr:col>
      <xdr:colOff>6953250</xdr:colOff>
      <xdr:row>9</xdr:row>
      <xdr:rowOff>5170488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18C18EA3-97DD-4B45-8D24-AA4D1175B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0" y="17298988"/>
          <a:ext cx="6858000" cy="5143500"/>
        </a:xfrm>
        <a:prstGeom prst="rect">
          <a:avLst/>
        </a:prstGeom>
      </xdr:spPr>
    </xdr:pic>
    <xdr:clientData/>
  </xdr:twoCellAnchor>
  <xdr:twoCellAnchor editAs="oneCell">
    <xdr:from>
      <xdr:col>2</xdr:col>
      <xdr:colOff>76975</xdr:colOff>
      <xdr:row>9</xdr:row>
      <xdr:rowOff>23000</xdr:rowOff>
    </xdr:from>
    <xdr:to>
      <xdr:col>2</xdr:col>
      <xdr:colOff>6921500</xdr:colOff>
      <xdr:row>9</xdr:row>
      <xdr:rowOff>5150111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17EE389B-59F0-4300-A2EE-02405B6CA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7725" y="17295000"/>
          <a:ext cx="6844525" cy="512711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5454650</xdr:colOff>
      <xdr:row>1</xdr:row>
      <xdr:rowOff>269968</xdr:rowOff>
    </xdr:from>
    <xdr:to>
      <xdr:col>2</xdr:col>
      <xdr:colOff>6260010</xdr:colOff>
      <xdr:row>3</xdr:row>
      <xdr:rowOff>138998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30150" y="492218"/>
          <a:ext cx="805360" cy="408780"/>
        </a:xfrm>
        <a:prstGeom prst="rect">
          <a:avLst/>
        </a:prstGeom>
      </xdr:spPr>
    </xdr:pic>
    <xdr:clientData/>
  </xdr:twoCellAnchor>
  <xdr:twoCellAnchor editAs="oneCell">
    <xdr:from>
      <xdr:col>1</xdr:col>
      <xdr:colOff>404810</xdr:colOff>
      <xdr:row>1</xdr:row>
      <xdr:rowOff>166687</xdr:rowOff>
    </xdr:from>
    <xdr:to>
      <xdr:col>1</xdr:col>
      <xdr:colOff>1833560</xdr:colOff>
      <xdr:row>4</xdr:row>
      <xdr:rowOff>7045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B0AD1295-DCAF-4E1E-B8C9-54A045A38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48" y="381000"/>
          <a:ext cx="1428750" cy="554733"/>
        </a:xfrm>
        <a:prstGeom prst="rect">
          <a:avLst/>
        </a:prstGeom>
      </xdr:spPr>
    </xdr:pic>
    <xdr:clientData/>
  </xdr:twoCellAnchor>
  <xdr:twoCellAnchor editAs="oneCell">
    <xdr:from>
      <xdr:col>2</xdr:col>
      <xdr:colOff>58876</xdr:colOff>
      <xdr:row>8</xdr:row>
      <xdr:rowOff>74751</xdr:rowOff>
    </xdr:from>
    <xdr:to>
      <xdr:col>2</xdr:col>
      <xdr:colOff>6810376</xdr:colOff>
      <xdr:row>8</xdr:row>
      <xdr:rowOff>4763187</xdr:rowOff>
    </xdr:to>
    <xdr:pic>
      <xdr:nvPicPr>
        <xdr:cNvPr id="75" name="Imagem 74">
          <a:extLst>
            <a:ext uri="{FF2B5EF4-FFF2-40B4-BE49-F238E27FC236}">
              <a16:creationId xmlns:a16="http://schemas.microsoft.com/office/drawing/2014/main" id="{A78593B3-B850-48B1-8091-ECB59378F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4376" y="11981001"/>
          <a:ext cx="6751500" cy="4688436"/>
        </a:xfrm>
        <a:prstGeom prst="rect">
          <a:avLst/>
        </a:prstGeom>
      </xdr:spPr>
    </xdr:pic>
    <xdr:clientData/>
  </xdr:twoCellAnchor>
  <xdr:twoCellAnchor editAs="oneCell">
    <xdr:from>
      <xdr:col>1</xdr:col>
      <xdr:colOff>115875</xdr:colOff>
      <xdr:row>8</xdr:row>
      <xdr:rowOff>68250</xdr:rowOff>
    </xdr:from>
    <xdr:to>
      <xdr:col>1</xdr:col>
      <xdr:colOff>6830265</xdr:colOff>
      <xdr:row>8</xdr:row>
      <xdr:rowOff>4667250</xdr:rowOff>
    </xdr:to>
    <xdr:pic>
      <xdr:nvPicPr>
        <xdr:cNvPr id="91" name="Imagem 90">
          <a:extLst>
            <a:ext uri="{FF2B5EF4-FFF2-40B4-BE49-F238E27FC236}">
              <a16:creationId xmlns:a16="http://schemas.microsoft.com/office/drawing/2014/main" id="{10187636-52EC-402E-A558-E295FF685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875" y="11974500"/>
          <a:ext cx="6714390" cy="4599000"/>
        </a:xfrm>
        <a:prstGeom prst="rect">
          <a:avLst/>
        </a:prstGeom>
      </xdr:spPr>
    </xdr:pic>
    <xdr:clientData/>
  </xdr:twoCellAnchor>
  <xdr:twoCellAnchor editAs="oneCell">
    <xdr:from>
      <xdr:col>2</xdr:col>
      <xdr:colOff>89438</xdr:colOff>
      <xdr:row>7</xdr:row>
      <xdr:rowOff>97375</xdr:rowOff>
    </xdr:from>
    <xdr:to>
      <xdr:col>2</xdr:col>
      <xdr:colOff>6812416</xdr:colOff>
      <xdr:row>7</xdr:row>
      <xdr:rowOff>4794250</xdr:rowOff>
    </xdr:to>
    <xdr:pic>
      <xdr:nvPicPr>
        <xdr:cNvPr id="117" name="Imagem 116">
          <a:extLst>
            <a:ext uri="{FF2B5EF4-FFF2-40B4-BE49-F238E27FC236}">
              <a16:creationId xmlns:a16="http://schemas.microsoft.com/office/drawing/2014/main" id="{B2B98C2F-7E00-477D-8FC0-DFCF9A6C9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4938" y="6987125"/>
          <a:ext cx="6722978" cy="4696875"/>
        </a:xfrm>
        <a:prstGeom prst="rect">
          <a:avLst/>
        </a:prstGeom>
      </xdr:spPr>
    </xdr:pic>
    <xdr:clientData/>
  </xdr:twoCellAnchor>
  <xdr:twoCellAnchor editAs="oneCell">
    <xdr:from>
      <xdr:col>1</xdr:col>
      <xdr:colOff>34313</xdr:colOff>
      <xdr:row>7</xdr:row>
      <xdr:rowOff>58125</xdr:rowOff>
    </xdr:from>
    <xdr:to>
      <xdr:col>1</xdr:col>
      <xdr:colOff>6866592</xdr:colOff>
      <xdr:row>7</xdr:row>
      <xdr:rowOff>5000625</xdr:rowOff>
    </xdr:to>
    <xdr:pic>
      <xdr:nvPicPr>
        <xdr:cNvPr id="155" name="Imagem 154">
          <a:extLst>
            <a:ext uri="{FF2B5EF4-FFF2-40B4-BE49-F238E27FC236}">
              <a16:creationId xmlns:a16="http://schemas.microsoft.com/office/drawing/2014/main" id="{015FD255-CC9E-45A9-87FA-BE67D91D8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313" y="6947875"/>
          <a:ext cx="6832279" cy="4942500"/>
        </a:xfrm>
        <a:prstGeom prst="rect">
          <a:avLst/>
        </a:prstGeom>
      </xdr:spPr>
    </xdr:pic>
    <xdr:clientData/>
  </xdr:twoCellAnchor>
  <xdr:twoCellAnchor editAs="oneCell">
    <xdr:from>
      <xdr:col>2</xdr:col>
      <xdr:colOff>93563</xdr:colOff>
      <xdr:row>6</xdr:row>
      <xdr:rowOff>117375</xdr:rowOff>
    </xdr:from>
    <xdr:to>
      <xdr:col>2</xdr:col>
      <xdr:colOff>6836126</xdr:colOff>
      <xdr:row>6</xdr:row>
      <xdr:rowOff>5143500</xdr:rowOff>
    </xdr:to>
    <xdr:pic>
      <xdr:nvPicPr>
        <xdr:cNvPr id="185" name="Imagem 184">
          <a:extLst>
            <a:ext uri="{FF2B5EF4-FFF2-40B4-BE49-F238E27FC236}">
              <a16:creationId xmlns:a16="http://schemas.microsoft.com/office/drawing/2014/main" id="{8C583D69-1F2C-436B-9749-616EDE5E9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7313" y="1736625"/>
          <a:ext cx="6742563" cy="5026125"/>
        </a:xfrm>
        <a:prstGeom prst="rect">
          <a:avLst/>
        </a:prstGeom>
      </xdr:spPr>
    </xdr:pic>
    <xdr:clientData/>
  </xdr:twoCellAnchor>
  <xdr:twoCellAnchor editAs="oneCell">
    <xdr:from>
      <xdr:col>1</xdr:col>
      <xdr:colOff>81188</xdr:colOff>
      <xdr:row>6</xdr:row>
      <xdr:rowOff>73251</xdr:rowOff>
    </xdr:from>
    <xdr:to>
      <xdr:col>1</xdr:col>
      <xdr:colOff>6858000</xdr:colOff>
      <xdr:row>6</xdr:row>
      <xdr:rowOff>5192498</xdr:rowOff>
    </xdr:to>
    <xdr:pic>
      <xdr:nvPicPr>
        <xdr:cNvPr id="235" name="Imagem 234">
          <a:extLst>
            <a:ext uri="{FF2B5EF4-FFF2-40B4-BE49-F238E27FC236}">
              <a16:creationId xmlns:a16="http://schemas.microsoft.com/office/drawing/2014/main" id="{E54CC1B1-233E-49C7-986F-FEBB5ADE0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188" y="1756001"/>
          <a:ext cx="6776812" cy="5119247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9</xdr:row>
      <xdr:rowOff>254000</xdr:rowOff>
    </xdr:from>
    <xdr:to>
      <xdr:col>2</xdr:col>
      <xdr:colOff>6858000</xdr:colOff>
      <xdr:row>9</xdr:row>
      <xdr:rowOff>4755505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1A3CBC10-3B27-445B-8E4D-CA07F82B5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0750" y="17557750"/>
          <a:ext cx="6762750" cy="4501505"/>
        </a:xfrm>
        <a:prstGeom prst="rect">
          <a:avLst/>
        </a:prstGeom>
      </xdr:spPr>
    </xdr:pic>
    <xdr:clientData/>
  </xdr:twoCellAnchor>
  <xdr:twoCellAnchor editAs="oneCell">
    <xdr:from>
      <xdr:col>1</xdr:col>
      <xdr:colOff>1515250</xdr:colOff>
      <xdr:row>9</xdr:row>
      <xdr:rowOff>76975</xdr:rowOff>
    </xdr:from>
    <xdr:to>
      <xdr:col>1</xdr:col>
      <xdr:colOff>5270500</xdr:colOff>
      <xdr:row>9</xdr:row>
      <xdr:rowOff>4923200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5F94CC1C-F301-4D03-9B65-05CE67689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9250" y="17380725"/>
          <a:ext cx="3755250" cy="484622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6626225</xdr:colOff>
      <xdr:row>1</xdr:row>
      <xdr:rowOff>269968</xdr:rowOff>
    </xdr:from>
    <xdr:to>
      <xdr:col>2</xdr:col>
      <xdr:colOff>7431585</xdr:colOff>
      <xdr:row>3</xdr:row>
      <xdr:rowOff>138998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17725" y="492218"/>
          <a:ext cx="805360" cy="408780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444500</xdr:colOff>
      <xdr:row>1</xdr:row>
      <xdr:rowOff>158750</xdr:rowOff>
    </xdr:from>
    <xdr:to>
      <xdr:col>1</xdr:col>
      <xdr:colOff>1873250</xdr:colOff>
      <xdr:row>3</xdr:row>
      <xdr:rowOff>173733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1CB63C41-3029-414E-A64D-4F4B2EC9F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8500" y="381000"/>
          <a:ext cx="1428750" cy="554733"/>
        </a:xfrm>
        <a:prstGeom prst="rect">
          <a:avLst/>
        </a:prstGeom>
      </xdr:spPr>
    </xdr:pic>
    <xdr:clientData/>
  </xdr:twoCellAnchor>
  <xdr:twoCellAnchor editAs="oneCell">
    <xdr:from>
      <xdr:col>1</xdr:col>
      <xdr:colOff>1959750</xdr:colOff>
      <xdr:row>6</xdr:row>
      <xdr:rowOff>54750</xdr:rowOff>
    </xdr:from>
    <xdr:to>
      <xdr:col>1</xdr:col>
      <xdr:colOff>5810250</xdr:colOff>
      <xdr:row>6</xdr:row>
      <xdr:rowOff>5188750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8239521F-057B-4FAA-9F97-385D009D0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875" y="1674000"/>
          <a:ext cx="3850500" cy="5134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1966875</xdr:colOff>
      <xdr:row>8</xdr:row>
      <xdr:rowOff>61875</xdr:rowOff>
    </xdr:from>
    <xdr:to>
      <xdr:col>2</xdr:col>
      <xdr:colOff>5813813</xdr:colOff>
      <xdr:row>9</xdr:row>
      <xdr:rowOff>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2D6DC44F-73CF-403F-900B-7B616D72F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0750" y="12063375"/>
          <a:ext cx="3846938" cy="5129250"/>
        </a:xfrm>
        <a:prstGeom prst="rect">
          <a:avLst/>
        </a:prstGeom>
      </xdr:spPr>
    </xdr:pic>
    <xdr:clientData/>
  </xdr:twoCellAnchor>
  <xdr:twoCellAnchor editAs="oneCell">
    <xdr:from>
      <xdr:col>1</xdr:col>
      <xdr:colOff>1933500</xdr:colOff>
      <xdr:row>8</xdr:row>
      <xdr:rowOff>28500</xdr:rowOff>
    </xdr:from>
    <xdr:to>
      <xdr:col>1</xdr:col>
      <xdr:colOff>5805469</xdr:colOff>
      <xdr:row>9</xdr:row>
      <xdr:rowOff>0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DAF09840-295F-4F8B-97EF-9391BCD6F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1625" y="12030000"/>
          <a:ext cx="3871969" cy="5162625"/>
        </a:xfrm>
        <a:prstGeom prst="rect">
          <a:avLst/>
        </a:prstGeom>
      </xdr:spPr>
    </xdr:pic>
    <xdr:clientData/>
  </xdr:twoCellAnchor>
  <xdr:twoCellAnchor editAs="oneCell">
    <xdr:from>
      <xdr:col>2</xdr:col>
      <xdr:colOff>1940625</xdr:colOff>
      <xdr:row>7</xdr:row>
      <xdr:rowOff>35625</xdr:rowOff>
    </xdr:from>
    <xdr:to>
      <xdr:col>2</xdr:col>
      <xdr:colOff>5807250</xdr:colOff>
      <xdr:row>8</xdr:row>
      <xdr:rowOff>0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2480A25B-A11F-469F-B687-CE8B7EB2E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4500" y="6846000"/>
          <a:ext cx="3866625" cy="5155500"/>
        </a:xfrm>
        <a:prstGeom prst="rect">
          <a:avLst/>
        </a:prstGeom>
      </xdr:spPr>
    </xdr:pic>
    <xdr:clientData/>
  </xdr:twoCellAnchor>
  <xdr:twoCellAnchor editAs="oneCell">
    <xdr:from>
      <xdr:col>1</xdr:col>
      <xdr:colOff>1954875</xdr:colOff>
      <xdr:row>7</xdr:row>
      <xdr:rowOff>49875</xdr:rowOff>
    </xdr:from>
    <xdr:to>
      <xdr:col>1</xdr:col>
      <xdr:colOff>5810250</xdr:colOff>
      <xdr:row>7</xdr:row>
      <xdr:rowOff>5190375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682FFB51-53C7-4296-9677-E40091484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3000" y="6860250"/>
          <a:ext cx="3855375" cy="5140500"/>
        </a:xfrm>
        <a:prstGeom prst="rect">
          <a:avLst/>
        </a:prstGeom>
      </xdr:spPr>
    </xdr:pic>
    <xdr:clientData/>
  </xdr:twoCellAnchor>
  <xdr:twoCellAnchor editAs="oneCell">
    <xdr:from>
      <xdr:col>2</xdr:col>
      <xdr:colOff>1962000</xdr:colOff>
      <xdr:row>6</xdr:row>
      <xdr:rowOff>57000</xdr:rowOff>
    </xdr:from>
    <xdr:to>
      <xdr:col>2</xdr:col>
      <xdr:colOff>5776875</xdr:colOff>
      <xdr:row>6</xdr:row>
      <xdr:rowOff>5143500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E8ACEC04-0DD3-4689-ADA7-144FD7FE2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5875" y="1676250"/>
          <a:ext cx="3814875" cy="5086500"/>
        </a:xfrm>
        <a:prstGeom prst="rect">
          <a:avLst/>
        </a:prstGeom>
      </xdr:spPr>
    </xdr:pic>
    <xdr:clientData/>
  </xdr:twoCellAnchor>
  <xdr:twoCellAnchor editAs="oneCell">
    <xdr:from>
      <xdr:col>1</xdr:col>
      <xdr:colOff>554625</xdr:colOff>
      <xdr:row>9</xdr:row>
      <xdr:rowOff>78375</xdr:rowOff>
    </xdr:from>
    <xdr:to>
      <xdr:col>1</xdr:col>
      <xdr:colOff>7286625</xdr:colOff>
      <xdr:row>9</xdr:row>
      <xdr:rowOff>5127375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id="{C1547EEA-38A8-47FD-BC4D-DC7465DB7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750" y="17271000"/>
          <a:ext cx="6732000" cy="5049000"/>
        </a:xfrm>
        <a:prstGeom prst="rect">
          <a:avLst/>
        </a:prstGeom>
      </xdr:spPr>
    </xdr:pic>
    <xdr:clientData/>
  </xdr:twoCellAnchor>
  <xdr:twoCellAnchor editAs="oneCell">
    <xdr:from>
      <xdr:col>2</xdr:col>
      <xdr:colOff>568875</xdr:colOff>
      <xdr:row>9</xdr:row>
      <xdr:rowOff>45000</xdr:rowOff>
    </xdr:from>
    <xdr:to>
      <xdr:col>2</xdr:col>
      <xdr:colOff>7381875</xdr:colOff>
      <xdr:row>9</xdr:row>
      <xdr:rowOff>5154750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0AE79211-72E9-441B-9D25-ED5F0E8CC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2750" y="17237625"/>
          <a:ext cx="6813000" cy="51097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5553075</xdr:colOff>
      <xdr:row>1</xdr:row>
      <xdr:rowOff>269968</xdr:rowOff>
    </xdr:from>
    <xdr:ext cx="805360" cy="392905"/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96825" y="492218"/>
          <a:ext cx="805360" cy="392905"/>
        </a:xfrm>
        <a:prstGeom prst="rect">
          <a:avLst/>
        </a:prstGeom>
      </xdr:spPr>
    </xdr:pic>
    <xdr:clientData/>
  </xdr:oneCellAnchor>
  <xdr:twoCellAnchor editAs="oneCell">
    <xdr:from>
      <xdr:col>1</xdr:col>
      <xdr:colOff>412750</xdr:colOff>
      <xdr:row>1</xdr:row>
      <xdr:rowOff>190500</xdr:rowOff>
    </xdr:from>
    <xdr:to>
      <xdr:col>1</xdr:col>
      <xdr:colOff>1841500</xdr:colOff>
      <xdr:row>4</xdr:row>
      <xdr:rowOff>14983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01DB4E51-B643-4467-AD2A-47F75014E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" y="412750"/>
          <a:ext cx="1428750" cy="554733"/>
        </a:xfrm>
        <a:prstGeom prst="rect">
          <a:avLst/>
        </a:prstGeom>
      </xdr:spPr>
    </xdr:pic>
    <xdr:clientData/>
  </xdr:twoCellAnchor>
  <xdr:twoCellAnchor editAs="oneCell">
    <xdr:from>
      <xdr:col>2</xdr:col>
      <xdr:colOff>223075</xdr:colOff>
      <xdr:row>9</xdr:row>
      <xdr:rowOff>38925</xdr:rowOff>
    </xdr:from>
    <xdr:to>
      <xdr:col>2</xdr:col>
      <xdr:colOff>6826250</xdr:colOff>
      <xdr:row>9</xdr:row>
      <xdr:rowOff>5084990</xdr:rowOff>
    </xdr:to>
    <xdr:pic>
      <xdr:nvPicPr>
        <xdr:cNvPr id="171" name="Imagem 170">
          <a:extLst>
            <a:ext uri="{FF2B5EF4-FFF2-40B4-BE49-F238E27FC236}">
              <a16:creationId xmlns:a16="http://schemas.microsoft.com/office/drawing/2014/main" id="{9C8491F3-9440-4ABF-91A6-EB539BC75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6825" y="17342675"/>
          <a:ext cx="6603175" cy="5046065"/>
        </a:xfrm>
        <a:prstGeom prst="rect">
          <a:avLst/>
        </a:prstGeom>
      </xdr:spPr>
    </xdr:pic>
    <xdr:clientData/>
  </xdr:twoCellAnchor>
  <xdr:twoCellAnchor editAs="oneCell">
    <xdr:from>
      <xdr:col>1</xdr:col>
      <xdr:colOff>62025</xdr:colOff>
      <xdr:row>9</xdr:row>
      <xdr:rowOff>77899</xdr:rowOff>
    </xdr:from>
    <xdr:to>
      <xdr:col>1</xdr:col>
      <xdr:colOff>6858000</xdr:colOff>
      <xdr:row>9</xdr:row>
      <xdr:rowOff>5019222</xdr:rowOff>
    </xdr:to>
    <xdr:pic>
      <xdr:nvPicPr>
        <xdr:cNvPr id="247" name="Imagem 246">
          <a:extLst>
            <a:ext uri="{FF2B5EF4-FFF2-40B4-BE49-F238E27FC236}">
              <a16:creationId xmlns:a16="http://schemas.microsoft.com/office/drawing/2014/main" id="{45A3A408-72ED-48C0-B437-C24C04527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025" y="17381649"/>
          <a:ext cx="6795975" cy="4941323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6</xdr:row>
      <xdr:rowOff>60401</xdr:rowOff>
    </xdr:from>
    <xdr:to>
      <xdr:col>1</xdr:col>
      <xdr:colOff>6699250</xdr:colOff>
      <xdr:row>7</xdr:row>
      <xdr:rowOff>6488</xdr:rowOff>
    </xdr:to>
    <xdr:pic>
      <xdr:nvPicPr>
        <xdr:cNvPr id="251" name="Imagem 250">
          <a:extLst>
            <a:ext uri="{FF2B5EF4-FFF2-40B4-BE49-F238E27FC236}">
              <a16:creationId xmlns:a16="http://schemas.microsoft.com/office/drawing/2014/main" id="{950BEED1-E9BC-4316-A97B-12CC5C809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501" y="1743151"/>
          <a:ext cx="6508749" cy="5153087"/>
        </a:xfrm>
        <a:prstGeom prst="rect">
          <a:avLst/>
        </a:prstGeom>
      </xdr:spPr>
    </xdr:pic>
    <xdr:clientData/>
  </xdr:twoCellAnchor>
  <xdr:twoCellAnchor editAs="oneCell">
    <xdr:from>
      <xdr:col>2</xdr:col>
      <xdr:colOff>153650</xdr:colOff>
      <xdr:row>6</xdr:row>
      <xdr:rowOff>64750</xdr:rowOff>
    </xdr:from>
    <xdr:to>
      <xdr:col>2</xdr:col>
      <xdr:colOff>6826250</xdr:colOff>
      <xdr:row>6</xdr:row>
      <xdr:rowOff>5162916</xdr:rowOff>
    </xdr:to>
    <xdr:pic>
      <xdr:nvPicPr>
        <xdr:cNvPr id="295" name="Imagem 294">
          <a:extLst>
            <a:ext uri="{FF2B5EF4-FFF2-40B4-BE49-F238E27FC236}">
              <a16:creationId xmlns:a16="http://schemas.microsoft.com/office/drawing/2014/main" id="{A3027779-43E8-44C8-9D52-40C83C894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400" y="1747500"/>
          <a:ext cx="6672600" cy="5098166"/>
        </a:xfrm>
        <a:prstGeom prst="rect">
          <a:avLst/>
        </a:prstGeom>
      </xdr:spPr>
    </xdr:pic>
    <xdr:clientData/>
  </xdr:twoCellAnchor>
  <xdr:twoCellAnchor editAs="oneCell">
    <xdr:from>
      <xdr:col>2</xdr:col>
      <xdr:colOff>146148</xdr:colOff>
      <xdr:row>8</xdr:row>
      <xdr:rowOff>47725</xdr:rowOff>
    </xdr:from>
    <xdr:to>
      <xdr:col>2</xdr:col>
      <xdr:colOff>6826248</xdr:colOff>
      <xdr:row>8</xdr:row>
      <xdr:rowOff>5186883</xdr:rowOff>
    </xdr:to>
    <xdr:pic>
      <xdr:nvPicPr>
        <xdr:cNvPr id="333" name="Imagem 332">
          <a:extLst>
            <a:ext uri="{FF2B5EF4-FFF2-40B4-BE49-F238E27FC236}">
              <a16:creationId xmlns:a16="http://schemas.microsoft.com/office/drawing/2014/main" id="{43F3A020-F806-49CC-9B5A-8E2F4246B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9898" y="12073038"/>
          <a:ext cx="6680100" cy="5139158"/>
        </a:xfrm>
        <a:prstGeom prst="rect">
          <a:avLst/>
        </a:prstGeom>
      </xdr:spPr>
    </xdr:pic>
    <xdr:clientData/>
  </xdr:twoCellAnchor>
  <xdr:twoCellAnchor editAs="oneCell">
    <xdr:from>
      <xdr:col>1</xdr:col>
      <xdr:colOff>87312</xdr:colOff>
      <xdr:row>8</xdr:row>
      <xdr:rowOff>59375</xdr:rowOff>
    </xdr:from>
    <xdr:to>
      <xdr:col>1</xdr:col>
      <xdr:colOff>6818312</xdr:colOff>
      <xdr:row>8</xdr:row>
      <xdr:rowOff>5173536</xdr:rowOff>
    </xdr:to>
    <xdr:pic>
      <xdr:nvPicPr>
        <xdr:cNvPr id="445" name="Imagem 444">
          <a:extLst>
            <a:ext uri="{FF2B5EF4-FFF2-40B4-BE49-F238E27FC236}">
              <a16:creationId xmlns:a16="http://schemas.microsoft.com/office/drawing/2014/main" id="{692DDB65-552A-431F-9D50-6C96EA770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0" y="12084688"/>
          <a:ext cx="6731000" cy="5114161"/>
        </a:xfrm>
        <a:prstGeom prst="rect">
          <a:avLst/>
        </a:prstGeom>
      </xdr:spPr>
    </xdr:pic>
    <xdr:clientData/>
  </xdr:twoCellAnchor>
  <xdr:twoCellAnchor editAs="oneCell">
    <xdr:from>
      <xdr:col>2</xdr:col>
      <xdr:colOff>199500</xdr:colOff>
      <xdr:row>7</xdr:row>
      <xdr:rowOff>56626</xdr:rowOff>
    </xdr:from>
    <xdr:to>
      <xdr:col>2</xdr:col>
      <xdr:colOff>6794500</xdr:colOff>
      <xdr:row>7</xdr:row>
      <xdr:rowOff>5190765</xdr:rowOff>
    </xdr:to>
    <xdr:pic>
      <xdr:nvPicPr>
        <xdr:cNvPr id="569" name="Imagem 568">
          <a:extLst>
            <a:ext uri="{FF2B5EF4-FFF2-40B4-BE49-F238E27FC236}">
              <a16:creationId xmlns:a16="http://schemas.microsoft.com/office/drawing/2014/main" id="{5E257B14-4AE5-44FD-B0EA-31A3CE355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3250" y="6946376"/>
          <a:ext cx="6595000" cy="5134139"/>
        </a:xfrm>
        <a:prstGeom prst="rect">
          <a:avLst/>
        </a:prstGeom>
      </xdr:spPr>
    </xdr:pic>
    <xdr:clientData/>
  </xdr:twoCellAnchor>
  <xdr:twoCellAnchor editAs="oneCell">
    <xdr:from>
      <xdr:col>1</xdr:col>
      <xdr:colOff>210350</xdr:colOff>
      <xdr:row>7</xdr:row>
      <xdr:rowOff>61125</xdr:rowOff>
    </xdr:from>
    <xdr:to>
      <xdr:col>1</xdr:col>
      <xdr:colOff>6762750</xdr:colOff>
      <xdr:row>7</xdr:row>
      <xdr:rowOff>5186749</xdr:rowOff>
    </xdr:to>
    <xdr:pic>
      <xdr:nvPicPr>
        <xdr:cNvPr id="597" name="Imagem 596">
          <a:extLst>
            <a:ext uri="{FF2B5EF4-FFF2-40B4-BE49-F238E27FC236}">
              <a16:creationId xmlns:a16="http://schemas.microsoft.com/office/drawing/2014/main" id="{8D715FEB-4B88-42FF-82A6-B05A72533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350" y="6950875"/>
          <a:ext cx="6552400" cy="5125624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4676775</xdr:colOff>
      <xdr:row>1</xdr:row>
      <xdr:rowOff>322884</xdr:rowOff>
    </xdr:from>
    <xdr:to>
      <xdr:col>2</xdr:col>
      <xdr:colOff>5505418</xdr:colOff>
      <xdr:row>4</xdr:row>
      <xdr:rowOff>1414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54442" y="534551"/>
          <a:ext cx="828643" cy="398196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635000</xdr:colOff>
      <xdr:row>1</xdr:row>
      <xdr:rowOff>158750</xdr:rowOff>
    </xdr:from>
    <xdr:to>
      <xdr:col>1</xdr:col>
      <xdr:colOff>2063750</xdr:colOff>
      <xdr:row>3</xdr:row>
      <xdr:rowOff>173733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CEED7ABB-1647-47C1-80DF-BE3349AB1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9000" y="381000"/>
          <a:ext cx="1428750" cy="554733"/>
        </a:xfrm>
        <a:prstGeom prst="rect">
          <a:avLst/>
        </a:prstGeom>
      </xdr:spPr>
    </xdr:pic>
    <xdr:clientData/>
  </xdr:twoCellAnchor>
  <xdr:twoCellAnchor editAs="oneCell">
    <xdr:from>
      <xdr:col>1</xdr:col>
      <xdr:colOff>104625</xdr:colOff>
      <xdr:row>6</xdr:row>
      <xdr:rowOff>57000</xdr:rowOff>
    </xdr:from>
    <xdr:to>
      <xdr:col>1</xdr:col>
      <xdr:colOff>6905625</xdr:colOff>
      <xdr:row>6</xdr:row>
      <xdr:rowOff>5157750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025B85F5-E0F8-4E9C-9619-D9C83FEFE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750" y="1676250"/>
          <a:ext cx="6801000" cy="5100750"/>
        </a:xfrm>
        <a:prstGeom prst="rect">
          <a:avLst/>
        </a:prstGeom>
      </xdr:spPr>
    </xdr:pic>
    <xdr:clientData/>
  </xdr:twoCellAnchor>
  <xdr:twoCellAnchor editAs="oneCell">
    <xdr:from>
      <xdr:col>2</xdr:col>
      <xdr:colOff>85125</xdr:colOff>
      <xdr:row>8</xdr:row>
      <xdr:rowOff>85125</xdr:rowOff>
    </xdr:from>
    <xdr:to>
      <xdr:col>2</xdr:col>
      <xdr:colOff>6858000</xdr:colOff>
      <xdr:row>8</xdr:row>
      <xdr:rowOff>5164781</xdr:rowOff>
    </xdr:to>
    <xdr:pic>
      <xdr:nvPicPr>
        <xdr:cNvPr id="69" name="Imagem 68">
          <a:extLst>
            <a:ext uri="{FF2B5EF4-FFF2-40B4-BE49-F238E27FC236}">
              <a16:creationId xmlns:a16="http://schemas.microsoft.com/office/drawing/2014/main" id="{F58C4D10-28B2-4E99-AC42-E9FD0D727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6500" y="12086625"/>
          <a:ext cx="6772875" cy="5079656"/>
        </a:xfrm>
        <a:prstGeom prst="rect">
          <a:avLst/>
        </a:prstGeom>
      </xdr:spPr>
    </xdr:pic>
    <xdr:clientData/>
  </xdr:twoCellAnchor>
  <xdr:twoCellAnchor editAs="oneCell">
    <xdr:from>
      <xdr:col>1</xdr:col>
      <xdr:colOff>161250</xdr:colOff>
      <xdr:row>7</xdr:row>
      <xdr:rowOff>113625</xdr:rowOff>
    </xdr:from>
    <xdr:to>
      <xdr:col>1</xdr:col>
      <xdr:colOff>6858000</xdr:colOff>
      <xdr:row>7</xdr:row>
      <xdr:rowOff>5136188</xdr:rowOff>
    </xdr:to>
    <xdr:pic>
      <xdr:nvPicPr>
        <xdr:cNvPr id="77" name="Imagem 76">
          <a:extLst>
            <a:ext uri="{FF2B5EF4-FFF2-40B4-BE49-F238E27FC236}">
              <a16:creationId xmlns:a16="http://schemas.microsoft.com/office/drawing/2014/main" id="{ED769A6A-7DEB-4CC8-918E-3ED176D12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375" y="6924000"/>
          <a:ext cx="6696750" cy="5022563"/>
        </a:xfrm>
        <a:prstGeom prst="rect">
          <a:avLst/>
        </a:prstGeom>
      </xdr:spPr>
    </xdr:pic>
    <xdr:clientData/>
  </xdr:twoCellAnchor>
  <xdr:twoCellAnchor editAs="oneCell">
    <xdr:from>
      <xdr:col>2</xdr:col>
      <xdr:colOff>120750</xdr:colOff>
      <xdr:row>9</xdr:row>
      <xdr:rowOff>25500</xdr:rowOff>
    </xdr:from>
    <xdr:to>
      <xdr:col>2</xdr:col>
      <xdr:colOff>6905625</xdr:colOff>
      <xdr:row>9</xdr:row>
      <xdr:rowOff>5114156</xdr:rowOff>
    </xdr:to>
    <xdr:pic>
      <xdr:nvPicPr>
        <xdr:cNvPr id="79" name="Imagem 78">
          <a:extLst>
            <a:ext uri="{FF2B5EF4-FFF2-40B4-BE49-F238E27FC236}">
              <a16:creationId xmlns:a16="http://schemas.microsoft.com/office/drawing/2014/main" id="{26C4CBF5-2D55-4BD8-8FC4-F8B03E822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2125" y="17218125"/>
          <a:ext cx="6784875" cy="5088656"/>
        </a:xfrm>
        <a:prstGeom prst="rect">
          <a:avLst/>
        </a:prstGeom>
      </xdr:spPr>
    </xdr:pic>
    <xdr:clientData/>
  </xdr:twoCellAnchor>
  <xdr:twoCellAnchor editAs="oneCell">
    <xdr:from>
      <xdr:col>1</xdr:col>
      <xdr:colOff>87375</xdr:colOff>
      <xdr:row>9</xdr:row>
      <xdr:rowOff>39750</xdr:rowOff>
    </xdr:from>
    <xdr:to>
      <xdr:col>1</xdr:col>
      <xdr:colOff>6892375</xdr:colOff>
      <xdr:row>9</xdr:row>
      <xdr:rowOff>5143500</xdr:rowOff>
    </xdr:to>
    <xdr:pic>
      <xdr:nvPicPr>
        <xdr:cNvPr id="83" name="Imagem 82">
          <a:extLst>
            <a:ext uri="{FF2B5EF4-FFF2-40B4-BE49-F238E27FC236}">
              <a16:creationId xmlns:a16="http://schemas.microsoft.com/office/drawing/2014/main" id="{5CABAE0B-ECE8-4B18-80BA-6F177AAA9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500" y="17232375"/>
          <a:ext cx="6805000" cy="5103750"/>
        </a:xfrm>
        <a:prstGeom prst="rect">
          <a:avLst/>
        </a:prstGeom>
      </xdr:spPr>
    </xdr:pic>
    <xdr:clientData/>
  </xdr:twoCellAnchor>
  <xdr:twoCellAnchor editAs="oneCell">
    <xdr:from>
      <xdr:col>2</xdr:col>
      <xdr:colOff>165750</xdr:colOff>
      <xdr:row>7</xdr:row>
      <xdr:rowOff>118125</xdr:rowOff>
    </xdr:from>
    <xdr:to>
      <xdr:col>2</xdr:col>
      <xdr:colOff>6858000</xdr:colOff>
      <xdr:row>7</xdr:row>
      <xdr:rowOff>5137313</xdr:rowOff>
    </xdr:to>
    <xdr:pic>
      <xdr:nvPicPr>
        <xdr:cNvPr id="105" name="Imagem 104">
          <a:extLst>
            <a:ext uri="{FF2B5EF4-FFF2-40B4-BE49-F238E27FC236}">
              <a16:creationId xmlns:a16="http://schemas.microsoft.com/office/drawing/2014/main" id="{B03891CE-4699-444A-8339-7F36A0E0D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57125" y="6928500"/>
          <a:ext cx="6692250" cy="5019188"/>
        </a:xfrm>
        <a:prstGeom prst="rect">
          <a:avLst/>
        </a:prstGeom>
      </xdr:spPr>
    </xdr:pic>
    <xdr:clientData/>
  </xdr:twoCellAnchor>
  <xdr:twoCellAnchor editAs="oneCell">
    <xdr:from>
      <xdr:col>2</xdr:col>
      <xdr:colOff>84750</xdr:colOff>
      <xdr:row>6</xdr:row>
      <xdr:rowOff>37125</xdr:rowOff>
    </xdr:from>
    <xdr:to>
      <xdr:col>2</xdr:col>
      <xdr:colOff>6905625</xdr:colOff>
      <xdr:row>6</xdr:row>
      <xdr:rowOff>5152781</xdr:rowOff>
    </xdr:to>
    <xdr:pic>
      <xdr:nvPicPr>
        <xdr:cNvPr id="109" name="Imagem 108">
          <a:extLst>
            <a:ext uri="{FF2B5EF4-FFF2-40B4-BE49-F238E27FC236}">
              <a16:creationId xmlns:a16="http://schemas.microsoft.com/office/drawing/2014/main" id="{E79354EF-D3BA-4D2A-91C6-FBB5C8BB4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6125" y="1656375"/>
          <a:ext cx="6820875" cy="5115656"/>
        </a:xfrm>
        <a:prstGeom prst="rect">
          <a:avLst/>
        </a:prstGeom>
      </xdr:spPr>
    </xdr:pic>
    <xdr:clientData/>
  </xdr:twoCellAnchor>
  <xdr:twoCellAnchor editAs="oneCell">
    <xdr:from>
      <xdr:col>1</xdr:col>
      <xdr:colOff>141250</xdr:colOff>
      <xdr:row>8</xdr:row>
      <xdr:rowOff>77750</xdr:rowOff>
    </xdr:from>
    <xdr:to>
      <xdr:col>1</xdr:col>
      <xdr:colOff>6921500</xdr:colOff>
      <xdr:row>8</xdr:row>
      <xdr:rowOff>5162938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FB3CBA89-BC55-4341-8254-B0262565E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250" y="12174500"/>
          <a:ext cx="6780250" cy="5085188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4191000</xdr:colOff>
      <xdr:row>1</xdr:row>
      <xdr:rowOff>269968</xdr:rowOff>
    </xdr:from>
    <xdr:to>
      <xdr:col>2</xdr:col>
      <xdr:colOff>4999535</xdr:colOff>
      <xdr:row>3</xdr:row>
      <xdr:rowOff>138998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91900" y="479518"/>
          <a:ext cx="808535" cy="402430"/>
        </a:xfrm>
        <a:prstGeom prst="rect">
          <a:avLst/>
        </a:prstGeom>
      </xdr:spPr>
    </xdr:pic>
    <xdr:clientData/>
  </xdr:twoCellAnchor>
  <xdr:twoCellAnchor editAs="oneCell">
    <xdr:from>
      <xdr:col>1</xdr:col>
      <xdr:colOff>682625</xdr:colOff>
      <xdr:row>1</xdr:row>
      <xdr:rowOff>79375</xdr:rowOff>
    </xdr:from>
    <xdr:to>
      <xdr:col>1</xdr:col>
      <xdr:colOff>2454858</xdr:colOff>
      <xdr:row>4</xdr:row>
      <xdr:rowOff>107950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5E715915-9360-4713-AD23-D82E343B5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625" y="285750"/>
          <a:ext cx="1772233" cy="7112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4991100</xdr:colOff>
      <xdr:row>1</xdr:row>
      <xdr:rowOff>155668</xdr:rowOff>
    </xdr:from>
    <xdr:to>
      <xdr:col>2</xdr:col>
      <xdr:colOff>6076950</xdr:colOff>
      <xdr:row>3</xdr:row>
      <xdr:rowOff>164856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53900" y="365218"/>
          <a:ext cx="1085850" cy="542588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457200</xdr:colOff>
      <xdr:row>1</xdr:row>
      <xdr:rowOff>76200</xdr:rowOff>
    </xdr:from>
    <xdr:to>
      <xdr:col>1</xdr:col>
      <xdr:colOff>2266950</xdr:colOff>
      <xdr:row>4</xdr:row>
      <xdr:rowOff>54962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F2DCD52D-4D7E-436E-9195-CB563791B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3900" y="285750"/>
          <a:ext cx="1809750" cy="702662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8020050</xdr:colOff>
      <xdr:row>1</xdr:row>
      <xdr:rowOff>250918</xdr:rowOff>
    </xdr:from>
    <xdr:to>
      <xdr:col>2</xdr:col>
      <xdr:colOff>8825410</xdr:colOff>
      <xdr:row>3</xdr:row>
      <xdr:rowOff>119948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819ABA2E-AD86-4F05-8A3D-9FF18690A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88050" y="460468"/>
          <a:ext cx="805360" cy="402430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609600</xdr:colOff>
      <xdr:row>1</xdr:row>
      <xdr:rowOff>152400</xdr:rowOff>
    </xdr:from>
    <xdr:to>
      <xdr:col>1</xdr:col>
      <xdr:colOff>2038350</xdr:colOff>
      <xdr:row>3</xdr:row>
      <xdr:rowOff>157858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03D8CFE-1092-436C-B473-95EF90C82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6300" y="361950"/>
          <a:ext cx="1428750" cy="538858"/>
        </a:xfrm>
        <a:prstGeom prst="rect">
          <a:avLst/>
        </a:prstGeom>
      </xdr:spPr>
    </xdr:pic>
    <xdr:clientData/>
  </xdr:twoCellAnchor>
  <xdr:twoCellAnchor editAs="oneCell">
    <xdr:from>
      <xdr:col>2</xdr:col>
      <xdr:colOff>3316250</xdr:colOff>
      <xdr:row>6</xdr:row>
      <xdr:rowOff>46000</xdr:rowOff>
    </xdr:from>
    <xdr:to>
      <xdr:col>2</xdr:col>
      <xdr:colOff>7163188</xdr:colOff>
      <xdr:row>6</xdr:row>
      <xdr:rowOff>5175250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9F28526D-4339-4024-9121-F158CF765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84250" y="1728750"/>
          <a:ext cx="3846938" cy="5129250"/>
        </a:xfrm>
        <a:prstGeom prst="rect">
          <a:avLst/>
        </a:prstGeom>
      </xdr:spPr>
    </xdr:pic>
    <xdr:clientData/>
  </xdr:twoCellAnchor>
  <xdr:twoCellAnchor editAs="oneCell">
    <xdr:from>
      <xdr:col>1</xdr:col>
      <xdr:colOff>3180501</xdr:colOff>
      <xdr:row>6</xdr:row>
      <xdr:rowOff>37250</xdr:rowOff>
    </xdr:from>
    <xdr:to>
      <xdr:col>1</xdr:col>
      <xdr:colOff>7034001</xdr:colOff>
      <xdr:row>6</xdr:row>
      <xdr:rowOff>5175250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7171C427-C132-42D3-B461-D999E4732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4501" y="1720000"/>
          <a:ext cx="3853500" cy="51380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4848225</xdr:colOff>
      <xdr:row>1</xdr:row>
      <xdr:rowOff>253035</xdr:rowOff>
    </xdr:from>
    <xdr:to>
      <xdr:col>2</xdr:col>
      <xdr:colOff>5676868</xdr:colOff>
      <xdr:row>3</xdr:row>
      <xdr:rowOff>122065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DCF2AA59-FB34-4AC2-8B13-77535EE9B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87225" y="462585"/>
          <a:ext cx="828643" cy="402430"/>
        </a:xfrm>
        <a:prstGeom prst="rect">
          <a:avLst/>
        </a:prstGeom>
      </xdr:spPr>
    </xdr:pic>
    <xdr:clientData/>
  </xdr:twoCellAnchor>
  <xdr:twoCellAnchor editAs="oneCell">
    <xdr:from>
      <xdr:col>1</xdr:col>
      <xdr:colOff>723899</xdr:colOff>
      <xdr:row>1</xdr:row>
      <xdr:rowOff>133350</xdr:rowOff>
    </xdr:from>
    <xdr:to>
      <xdr:col>1</xdr:col>
      <xdr:colOff>2413612</xdr:colOff>
      <xdr:row>4</xdr:row>
      <xdr:rowOff>95250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EFC07C90-E0A1-44DD-B717-FA3958760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599" y="342900"/>
          <a:ext cx="1689713" cy="685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2136775</xdr:colOff>
      <xdr:row>1</xdr:row>
      <xdr:rowOff>231868</xdr:rowOff>
    </xdr:from>
    <xdr:to>
      <xdr:col>6</xdr:col>
      <xdr:colOff>2939754</xdr:colOff>
      <xdr:row>3</xdr:row>
      <xdr:rowOff>110423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22275" y="438243"/>
          <a:ext cx="802979" cy="418305"/>
        </a:xfrm>
        <a:prstGeom prst="rect">
          <a:avLst/>
        </a:prstGeom>
      </xdr:spPr>
    </xdr:pic>
    <xdr:clientData/>
  </xdr:twoCellAnchor>
  <xdr:twoCellAnchor editAs="oneCell">
    <xdr:from>
      <xdr:col>1</xdr:col>
      <xdr:colOff>202407</xdr:colOff>
      <xdr:row>1</xdr:row>
      <xdr:rowOff>202407</xdr:rowOff>
    </xdr:from>
    <xdr:to>
      <xdr:col>2</xdr:col>
      <xdr:colOff>69057</xdr:colOff>
      <xdr:row>4</xdr:row>
      <xdr:rowOff>40545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643762C7-0B2F-4464-BCFC-21E01BAC6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063" y="404813"/>
          <a:ext cx="1390650" cy="56442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4867275</xdr:colOff>
      <xdr:row>1</xdr:row>
      <xdr:rowOff>259385</xdr:rowOff>
    </xdr:from>
    <xdr:to>
      <xdr:col>2</xdr:col>
      <xdr:colOff>5695918</xdr:colOff>
      <xdr:row>3</xdr:row>
      <xdr:rowOff>128415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8C67562-3AFD-4307-BECC-3834A8121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90400" y="465760"/>
          <a:ext cx="828643" cy="408780"/>
        </a:xfrm>
        <a:prstGeom prst="rect">
          <a:avLst/>
        </a:prstGeom>
      </xdr:spPr>
    </xdr:pic>
    <xdr:clientData/>
  </xdr:twoCellAnchor>
  <xdr:twoCellAnchor editAs="oneCell">
    <xdr:from>
      <xdr:col>1</xdr:col>
      <xdr:colOff>746125</xdr:colOff>
      <xdr:row>1</xdr:row>
      <xdr:rowOff>111125</xdr:rowOff>
    </xdr:from>
    <xdr:to>
      <xdr:col>1</xdr:col>
      <xdr:colOff>2467129</xdr:colOff>
      <xdr:row>4</xdr:row>
      <xdr:rowOff>79375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4FE895C-3659-447B-A3A2-DF1E6CA6F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0125" y="317500"/>
          <a:ext cx="1721004" cy="6985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5272088</xdr:colOff>
      <xdr:row>1</xdr:row>
      <xdr:rowOff>243510</xdr:rowOff>
    </xdr:from>
    <xdr:to>
      <xdr:col>2</xdr:col>
      <xdr:colOff>6100731</xdr:colOff>
      <xdr:row>3</xdr:row>
      <xdr:rowOff>112540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F0460D7-22C9-4D35-9C96-6663BEFF6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11088" y="457823"/>
          <a:ext cx="828643" cy="392905"/>
        </a:xfrm>
        <a:prstGeom prst="rect">
          <a:avLst/>
        </a:prstGeom>
      </xdr:spPr>
    </xdr:pic>
    <xdr:clientData/>
  </xdr:twoCellAnchor>
  <xdr:twoCellAnchor editAs="oneCell">
    <xdr:from>
      <xdr:col>1</xdr:col>
      <xdr:colOff>598713</xdr:colOff>
      <xdr:row>1</xdr:row>
      <xdr:rowOff>136072</xdr:rowOff>
    </xdr:from>
    <xdr:to>
      <xdr:col>1</xdr:col>
      <xdr:colOff>2174438</xdr:colOff>
      <xdr:row>4</xdr:row>
      <xdr:rowOff>54429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97CE8E96-4407-4031-82D0-B3F1165A2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49" y="340179"/>
          <a:ext cx="1575725" cy="639536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746124</xdr:colOff>
      <xdr:row>1</xdr:row>
      <xdr:rowOff>252413</xdr:rowOff>
    </xdr:from>
    <xdr:to>
      <xdr:col>1</xdr:col>
      <xdr:colOff>2205009</xdr:colOff>
      <xdr:row>4</xdr:row>
      <xdr:rowOff>31669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3299" y="461963"/>
          <a:ext cx="1458885" cy="503156"/>
        </a:xfrm>
        <a:prstGeom prst="rect">
          <a:avLst/>
        </a:prstGeom>
      </xdr:spPr>
    </xdr:pic>
    <xdr:clientData/>
  </xdr:twoCellAnchor>
  <xdr:twoCellAnchor editAs="oneCell">
    <xdr:from>
      <xdr:col>2</xdr:col>
      <xdr:colOff>8134350</xdr:colOff>
      <xdr:row>1</xdr:row>
      <xdr:rowOff>269968</xdr:rowOff>
    </xdr:from>
    <xdr:to>
      <xdr:col>2</xdr:col>
      <xdr:colOff>8939710</xdr:colOff>
      <xdr:row>3</xdr:row>
      <xdr:rowOff>138998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92825" y="479518"/>
          <a:ext cx="805360" cy="402430"/>
        </a:xfrm>
        <a:prstGeom prst="rect">
          <a:avLst/>
        </a:prstGeom>
      </xdr:spPr>
    </xdr:pic>
    <xdr:clientData/>
  </xdr:twoCellAnchor>
  <xdr:twoCellAnchor editAs="oneCell">
    <xdr:from>
      <xdr:col>1</xdr:col>
      <xdr:colOff>746124</xdr:colOff>
      <xdr:row>1</xdr:row>
      <xdr:rowOff>252413</xdr:rowOff>
    </xdr:from>
    <xdr:to>
      <xdr:col>1</xdr:col>
      <xdr:colOff>2205009</xdr:colOff>
      <xdr:row>4</xdr:row>
      <xdr:rowOff>31669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3299" y="461963"/>
          <a:ext cx="1458885" cy="503156"/>
        </a:xfrm>
        <a:prstGeom prst="rect">
          <a:avLst/>
        </a:prstGeom>
      </xdr:spPr>
    </xdr:pic>
    <xdr:clientData/>
  </xdr:twoCellAnchor>
  <xdr:twoCellAnchor editAs="oneCell">
    <xdr:from>
      <xdr:col>2</xdr:col>
      <xdr:colOff>8134350</xdr:colOff>
      <xdr:row>1</xdr:row>
      <xdr:rowOff>269968</xdr:rowOff>
    </xdr:from>
    <xdr:to>
      <xdr:col>2</xdr:col>
      <xdr:colOff>8939710</xdr:colOff>
      <xdr:row>3</xdr:row>
      <xdr:rowOff>138998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92825" y="479518"/>
          <a:ext cx="805360" cy="40243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857250</xdr:colOff>
      <xdr:row>1</xdr:row>
      <xdr:rowOff>257175</xdr:rowOff>
    </xdr:from>
    <xdr:to>
      <xdr:col>2</xdr:col>
      <xdr:colOff>1011210</xdr:colOff>
      <xdr:row>4</xdr:row>
      <xdr:rowOff>36431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2525" y="457200"/>
          <a:ext cx="1458885" cy="503156"/>
        </a:xfrm>
        <a:prstGeom prst="rect">
          <a:avLst/>
        </a:prstGeom>
      </xdr:spPr>
    </xdr:pic>
    <xdr:clientData/>
  </xdr:twoCellAnchor>
  <xdr:twoCellAnchor editAs="oneCell">
    <xdr:from>
      <xdr:col>5</xdr:col>
      <xdr:colOff>1181100</xdr:colOff>
      <xdr:row>1</xdr:row>
      <xdr:rowOff>289018</xdr:rowOff>
    </xdr:from>
    <xdr:to>
      <xdr:col>5</xdr:col>
      <xdr:colOff>1986460</xdr:colOff>
      <xdr:row>3</xdr:row>
      <xdr:rowOff>167573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82125" y="489043"/>
          <a:ext cx="805360" cy="411955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180975</xdr:colOff>
      <xdr:row>1</xdr:row>
      <xdr:rowOff>209550</xdr:rowOff>
    </xdr:from>
    <xdr:to>
      <xdr:col>2</xdr:col>
      <xdr:colOff>334935</xdr:colOff>
      <xdr:row>3</xdr:row>
      <xdr:rowOff>179306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0" y="409575"/>
          <a:ext cx="1458885" cy="503156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1</xdr:row>
      <xdr:rowOff>269968</xdr:rowOff>
    </xdr:from>
    <xdr:to>
      <xdr:col>5</xdr:col>
      <xdr:colOff>1348285</xdr:colOff>
      <xdr:row>3</xdr:row>
      <xdr:rowOff>148523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00875" y="469993"/>
          <a:ext cx="805360" cy="4119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1581150</xdr:colOff>
      <xdr:row>1</xdr:row>
      <xdr:rowOff>289018</xdr:rowOff>
    </xdr:from>
    <xdr:to>
      <xdr:col>6</xdr:col>
      <xdr:colOff>2386510</xdr:colOff>
      <xdr:row>3</xdr:row>
      <xdr:rowOff>167573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735175" y="489043"/>
          <a:ext cx="805360" cy="411955"/>
        </a:xfrm>
        <a:prstGeom prst="rect">
          <a:avLst/>
        </a:prstGeom>
      </xdr:spPr>
    </xdr:pic>
    <xdr:clientData/>
  </xdr:twoCellAnchor>
  <xdr:twoCellAnchor editAs="oneCell">
    <xdr:from>
      <xdr:col>1</xdr:col>
      <xdr:colOff>321468</xdr:colOff>
      <xdr:row>1</xdr:row>
      <xdr:rowOff>142877</xdr:rowOff>
    </xdr:from>
    <xdr:to>
      <xdr:col>2</xdr:col>
      <xdr:colOff>214311</xdr:colOff>
      <xdr:row>4</xdr:row>
      <xdr:rowOff>20640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E524546A-A7D1-4F03-9A74-69DEF3C0C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4" y="345283"/>
          <a:ext cx="1488281" cy="60404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631702</xdr:colOff>
      <xdr:row>1</xdr:row>
      <xdr:rowOff>261993</xdr:rowOff>
    </xdr:from>
    <xdr:to>
      <xdr:col>7</xdr:col>
      <xdr:colOff>1437062</xdr:colOff>
      <xdr:row>3</xdr:row>
      <xdr:rowOff>140548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15045" y="461353"/>
          <a:ext cx="805360" cy="410183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238124</xdr:colOff>
      <xdr:row>1</xdr:row>
      <xdr:rowOff>142875</xdr:rowOff>
    </xdr:from>
    <xdr:to>
      <xdr:col>2</xdr:col>
      <xdr:colOff>368251</xdr:colOff>
      <xdr:row>4</xdr:row>
      <xdr:rowOff>35718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F253FFC3-8543-46B1-8320-8B45D8E25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5780" y="345281"/>
          <a:ext cx="1594596" cy="6191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1298676</xdr:colOff>
      <xdr:row>1</xdr:row>
      <xdr:rowOff>134239</xdr:rowOff>
    </xdr:from>
    <xdr:to>
      <xdr:col>4</xdr:col>
      <xdr:colOff>2089219</xdr:colOff>
      <xdr:row>2</xdr:row>
      <xdr:rowOff>214311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49395" y="372364"/>
          <a:ext cx="790543" cy="401541"/>
        </a:xfrm>
        <a:prstGeom prst="rect">
          <a:avLst/>
        </a:prstGeom>
      </xdr:spPr>
    </xdr:pic>
    <xdr:clientData/>
  </xdr:twoCellAnchor>
  <xdr:twoCellAnchor editAs="oneCell">
    <xdr:from>
      <xdr:col>1</xdr:col>
      <xdr:colOff>392900</xdr:colOff>
      <xdr:row>1</xdr:row>
      <xdr:rowOff>71436</xdr:rowOff>
    </xdr:from>
    <xdr:to>
      <xdr:col>2</xdr:col>
      <xdr:colOff>1035844</xdr:colOff>
      <xdr:row>2</xdr:row>
      <xdr:rowOff>276966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684598D3-9062-48CB-BFF5-5A662DBAA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0556" y="309561"/>
          <a:ext cx="1357319" cy="52699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47625</xdr:colOff>
      <xdr:row>1</xdr:row>
      <xdr:rowOff>250918</xdr:rowOff>
    </xdr:from>
    <xdr:to>
      <xdr:col>9</xdr:col>
      <xdr:colOff>852985</xdr:colOff>
      <xdr:row>1</xdr:row>
      <xdr:rowOff>669223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83100" y="679543"/>
          <a:ext cx="805360" cy="418305"/>
        </a:xfrm>
        <a:prstGeom prst="rect">
          <a:avLst/>
        </a:prstGeom>
      </xdr:spPr>
    </xdr:pic>
    <xdr:clientData/>
  </xdr:twoCellAnchor>
  <xdr:twoCellAnchor editAs="oneCell">
    <xdr:from>
      <xdr:col>1</xdr:col>
      <xdr:colOff>507999</xdr:colOff>
      <xdr:row>1</xdr:row>
      <xdr:rowOff>79375</xdr:rowOff>
    </xdr:from>
    <xdr:to>
      <xdr:col>2</xdr:col>
      <xdr:colOff>277429</xdr:colOff>
      <xdr:row>1</xdr:row>
      <xdr:rowOff>809625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645ACBBA-D8DC-4FE0-B07C-4595D06C3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624" y="508000"/>
          <a:ext cx="1880805" cy="7302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150812</xdr:colOff>
      <xdr:row>1</xdr:row>
      <xdr:rowOff>197737</xdr:rowOff>
    </xdr:from>
    <xdr:to>
      <xdr:col>10</xdr:col>
      <xdr:colOff>1114928</xdr:colOff>
      <xdr:row>1</xdr:row>
      <xdr:rowOff>698500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18062" y="499362"/>
          <a:ext cx="964116" cy="500763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635000</xdr:colOff>
      <xdr:row>1</xdr:row>
      <xdr:rowOff>95250</xdr:rowOff>
    </xdr:from>
    <xdr:to>
      <xdr:col>2</xdr:col>
      <xdr:colOff>472269</xdr:colOff>
      <xdr:row>1</xdr:row>
      <xdr:rowOff>777875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32367CAF-2645-4675-868A-CE76C60D7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6625" y="396875"/>
          <a:ext cx="1758144" cy="6826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485775</xdr:colOff>
      <xdr:row>1</xdr:row>
      <xdr:rowOff>209550</xdr:rowOff>
    </xdr:from>
    <xdr:to>
      <xdr:col>2</xdr:col>
      <xdr:colOff>639735</xdr:colOff>
      <xdr:row>3</xdr:row>
      <xdr:rowOff>179306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050" y="409575"/>
          <a:ext cx="1458885" cy="503156"/>
        </a:xfrm>
        <a:prstGeom prst="rect">
          <a:avLst/>
        </a:prstGeom>
      </xdr:spPr>
    </xdr:pic>
    <xdr:clientData/>
  </xdr:twoCellAnchor>
  <xdr:twoCellAnchor editAs="oneCell">
    <xdr:from>
      <xdr:col>8</xdr:col>
      <xdr:colOff>371475</xdr:colOff>
      <xdr:row>1</xdr:row>
      <xdr:rowOff>289018</xdr:rowOff>
    </xdr:from>
    <xdr:to>
      <xdr:col>8</xdr:col>
      <xdr:colOff>1176835</xdr:colOff>
      <xdr:row>3</xdr:row>
      <xdr:rowOff>167573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01225" y="489043"/>
          <a:ext cx="805360" cy="41195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lipe\TRANSP_M1\Meus%20documentos\MATADOURO%20DE%20PEIXINHOS\ORCA\OR02129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021296"/>
      <sheetName val="RESUMO VAZÕES"/>
      <sheetName val="EVOL.POP.SUB-BACIA"/>
      <sheetName val="4.0-EVOL.POP.SETOR_CENTRO"/>
      <sheetName val="6.0-EVOL.POP.SETOR_C.NOVA"/>
      <sheetName val="5.0-EVOL.POP.SETOR_A.CORUJA"/>
      <sheetName val="3.0-EVOL.POP.SETOR_DELM_COHAB"/>
      <sheetName val="2.0-EVOL.POP.BAIRROS"/>
      <sheetName val="1.0-MEM.CÁLC."/>
      <sheetName val="EVOL.POP.80-07"/>
      <sheetName val="EVOL.POP.Tx.Geo."/>
      <sheetName val="EVOL.POP.80-00"/>
      <sheetName val="EVOL.CONT.TOTAL"/>
      <sheetName val="ÁREA ZONA HOM."/>
      <sheetName val="EVOL.POP.ZCUeZEU"/>
    </sheetNames>
    <definedNames>
      <definedName name="PassaExtenso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  <pageSetUpPr fitToPage="1"/>
  </sheetPr>
  <dimension ref="B1:AA37"/>
  <sheetViews>
    <sheetView showGridLines="0" tabSelected="1" topLeftCell="A7" zoomScale="40" zoomScaleNormal="40" workbookViewId="0">
      <selection activeCell="Y21" sqref="Y21"/>
    </sheetView>
  </sheetViews>
  <sheetFormatPr defaultColWidth="9.140625" defaultRowHeight="34.5" customHeight="1" x14ac:dyDescent="0.25"/>
  <cols>
    <col min="1" max="1" width="3.7109375" style="31" customWidth="1"/>
    <col min="2" max="2" width="13.7109375" style="31" customWidth="1"/>
    <col min="3" max="3" width="32.5703125" style="31" customWidth="1"/>
    <col min="4" max="5" width="25.5703125" style="31" customWidth="1"/>
    <col min="6" max="6" width="24.140625" style="31" customWidth="1"/>
    <col min="7" max="7" width="25.5703125" style="31" customWidth="1"/>
    <col min="8" max="8" width="32.140625" style="31" customWidth="1"/>
    <col min="9" max="9" width="23.42578125" style="31" customWidth="1"/>
    <col min="10" max="10" width="23.42578125" style="32" customWidth="1"/>
    <col min="11" max="11" width="23.42578125" style="31" customWidth="1"/>
    <col min="12" max="12" width="24.85546875" style="31" customWidth="1"/>
    <col min="13" max="13" width="23.42578125" style="31" customWidth="1"/>
    <col min="14" max="14" width="23.42578125" style="33" customWidth="1"/>
    <col min="15" max="15" width="32.28515625" style="31" customWidth="1"/>
    <col min="16" max="16" width="30.42578125" style="34" hidden="1" customWidth="1"/>
    <col min="17" max="17" width="17.7109375" style="31" hidden="1" customWidth="1"/>
    <col min="18" max="18" width="12.140625" style="31" hidden="1" customWidth="1"/>
    <col min="19" max="21" width="0" style="31" hidden="1" customWidth="1"/>
    <col min="22" max="22" width="9.140625" style="31"/>
    <col min="23" max="23" width="19.28515625" style="31" customWidth="1"/>
    <col min="24" max="24" width="12.140625" style="31" bestFit="1" customWidth="1"/>
    <col min="25" max="25" width="10.140625" style="31" bestFit="1" customWidth="1"/>
    <col min="26" max="26" width="15.7109375" style="31" bestFit="1" customWidth="1"/>
    <col min="27" max="27" width="12.140625" style="31" bestFit="1" customWidth="1"/>
    <col min="28" max="16384" width="9.140625" style="31"/>
  </cols>
  <sheetData>
    <row r="1" spans="2:27" ht="15" customHeight="1" thickBot="1" x14ac:dyDescent="0.3"/>
    <row r="2" spans="2:27" ht="72" customHeight="1" x14ac:dyDescent="0.25">
      <c r="B2" s="365" t="s">
        <v>398</v>
      </c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7"/>
      <c r="P2" s="35"/>
    </row>
    <row r="3" spans="2:27" ht="4.5" customHeight="1" x14ac:dyDescent="0.25">
      <c r="B3" s="368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70"/>
      <c r="P3" s="35"/>
    </row>
    <row r="4" spans="2:27" ht="52.5" customHeight="1" x14ac:dyDescent="0.25">
      <c r="B4" s="357" t="s">
        <v>64</v>
      </c>
      <c r="C4" s="358"/>
      <c r="D4" s="358"/>
      <c r="E4" s="358"/>
      <c r="F4" s="358"/>
      <c r="G4" s="358"/>
      <c r="H4" s="358" t="s">
        <v>65</v>
      </c>
      <c r="I4" s="358"/>
      <c r="J4" s="358"/>
      <c r="K4" s="358"/>
      <c r="L4" s="358" t="s">
        <v>66</v>
      </c>
      <c r="M4" s="358"/>
      <c r="N4" s="371" t="s">
        <v>396</v>
      </c>
      <c r="O4" s="372"/>
      <c r="P4" s="36"/>
    </row>
    <row r="5" spans="2:27" ht="34.5" customHeight="1" x14ac:dyDescent="0.25">
      <c r="B5" s="376" t="s">
        <v>67</v>
      </c>
      <c r="C5" s="377"/>
      <c r="D5" s="378">
        <v>9184429.3100000005</v>
      </c>
      <c r="E5" s="378"/>
      <c r="F5" s="379" t="s">
        <v>68</v>
      </c>
      <c r="G5" s="379"/>
      <c r="H5" s="185">
        <f>SUMPRODUCT(L13:L24,N13:N24)</f>
        <v>1891995.6043200088</v>
      </c>
      <c r="I5" s="364" t="s">
        <v>69</v>
      </c>
      <c r="J5" s="364"/>
      <c r="K5" s="364"/>
      <c r="L5" s="364"/>
      <c r="M5" s="364"/>
      <c r="N5" s="380" t="s">
        <v>202</v>
      </c>
      <c r="O5" s="381"/>
      <c r="P5" s="37"/>
    </row>
    <row r="6" spans="2:27" ht="34.5" customHeight="1" x14ac:dyDescent="0.25">
      <c r="B6" s="376" t="s">
        <v>70</v>
      </c>
      <c r="C6" s="377"/>
      <c r="D6" s="378">
        <v>233145.3</v>
      </c>
      <c r="E6" s="378"/>
      <c r="F6" s="379" t="s">
        <v>71</v>
      </c>
      <c r="G6" s="379"/>
      <c r="H6" s="192">
        <f>O30</f>
        <v>680369.35223577474</v>
      </c>
      <c r="I6" s="364" t="s">
        <v>381</v>
      </c>
      <c r="J6" s="364"/>
      <c r="K6" s="364"/>
      <c r="L6" s="364"/>
      <c r="M6" s="364"/>
      <c r="N6" s="380" t="s">
        <v>380</v>
      </c>
      <c r="O6" s="381"/>
      <c r="P6" s="37"/>
    </row>
    <row r="7" spans="2:27" ht="37.5" customHeight="1" x14ac:dyDescent="0.25">
      <c r="B7" s="357" t="s">
        <v>327</v>
      </c>
      <c r="C7" s="358"/>
      <c r="D7" s="359">
        <v>1026684.79</v>
      </c>
      <c r="E7" s="360"/>
      <c r="F7" s="361" t="s">
        <v>72</v>
      </c>
      <c r="G7" s="361"/>
      <c r="H7" s="362">
        <f>H5+H6</f>
        <v>2572364.9565557837</v>
      </c>
      <c r="I7" s="364" t="s">
        <v>73</v>
      </c>
      <c r="J7" s="364"/>
      <c r="K7" s="364"/>
      <c r="L7" s="364"/>
      <c r="M7" s="364"/>
      <c r="N7" s="382" t="s">
        <v>397</v>
      </c>
      <c r="O7" s="383"/>
      <c r="P7" s="37"/>
    </row>
    <row r="8" spans="2:27" ht="27" customHeight="1" x14ac:dyDescent="0.25">
      <c r="B8" s="384" t="s">
        <v>74</v>
      </c>
      <c r="C8" s="385"/>
      <c r="D8" s="388">
        <f>D5+D6+D7</f>
        <v>10444259.400000002</v>
      </c>
      <c r="E8" s="388"/>
      <c r="F8" s="361"/>
      <c r="G8" s="361"/>
      <c r="H8" s="363"/>
      <c r="I8" s="390" t="s">
        <v>75</v>
      </c>
      <c r="J8" s="390"/>
      <c r="K8" s="390"/>
      <c r="L8" s="390"/>
      <c r="M8" s="188" t="s">
        <v>76</v>
      </c>
      <c r="N8" s="352">
        <f>H6/D8</f>
        <v>6.5142900628815725E-2</v>
      </c>
      <c r="O8" s="353"/>
      <c r="P8" s="37"/>
    </row>
    <row r="9" spans="2:27" ht="58.5" customHeight="1" thickBot="1" x14ac:dyDescent="0.3">
      <c r="B9" s="386"/>
      <c r="C9" s="387"/>
      <c r="D9" s="389"/>
      <c r="E9" s="389"/>
      <c r="F9" s="354" t="s">
        <v>77</v>
      </c>
      <c r="G9" s="354"/>
      <c r="H9" s="227">
        <f>D8-H7</f>
        <v>7871894.4434442185</v>
      </c>
      <c r="I9" s="391"/>
      <c r="J9" s="391"/>
      <c r="K9" s="391"/>
      <c r="L9" s="391"/>
      <c r="M9" s="228" t="s">
        <v>78</v>
      </c>
      <c r="N9" s="355">
        <f>H7/D8</f>
        <v>0.24629462540501273</v>
      </c>
      <c r="O9" s="356"/>
      <c r="P9" s="35"/>
    </row>
    <row r="10" spans="2:27" ht="35.25" customHeight="1" x14ac:dyDescent="0.25">
      <c r="B10" s="344" t="s">
        <v>79</v>
      </c>
      <c r="C10" s="346" t="s">
        <v>80</v>
      </c>
      <c r="D10" s="346"/>
      <c r="E10" s="346"/>
      <c r="F10" s="346"/>
      <c r="G10" s="346"/>
      <c r="H10" s="346"/>
      <c r="I10" s="346" t="s">
        <v>81</v>
      </c>
      <c r="J10" s="347" t="s">
        <v>82</v>
      </c>
      <c r="K10" s="347"/>
      <c r="L10" s="347"/>
      <c r="M10" s="347"/>
      <c r="N10" s="346" t="s">
        <v>83</v>
      </c>
      <c r="O10" s="348"/>
      <c r="P10" s="35"/>
    </row>
    <row r="11" spans="2:27" ht="24.75" customHeight="1" x14ac:dyDescent="0.25">
      <c r="B11" s="345"/>
      <c r="C11" s="330"/>
      <c r="D11" s="330"/>
      <c r="E11" s="330"/>
      <c r="F11" s="330"/>
      <c r="G11" s="330"/>
      <c r="H11" s="330"/>
      <c r="I11" s="330"/>
      <c r="J11" s="331" t="s">
        <v>84</v>
      </c>
      <c r="K11" s="349" t="s">
        <v>85</v>
      </c>
      <c r="L11" s="349"/>
      <c r="M11" s="349" t="s">
        <v>86</v>
      </c>
      <c r="N11" s="350" t="s">
        <v>87</v>
      </c>
      <c r="O11" s="351" t="s">
        <v>88</v>
      </c>
      <c r="P11" s="35"/>
    </row>
    <row r="12" spans="2:27" ht="53.25" customHeight="1" x14ac:dyDescent="0.25">
      <c r="B12" s="345"/>
      <c r="C12" s="330"/>
      <c r="D12" s="330"/>
      <c r="E12" s="330"/>
      <c r="F12" s="330"/>
      <c r="G12" s="330"/>
      <c r="H12" s="330"/>
      <c r="I12" s="330"/>
      <c r="J12" s="331"/>
      <c r="K12" s="229" t="s">
        <v>89</v>
      </c>
      <c r="L12" s="229" t="s">
        <v>90</v>
      </c>
      <c r="M12" s="349"/>
      <c r="N12" s="350"/>
      <c r="O12" s="351"/>
      <c r="P12" s="35"/>
    </row>
    <row r="13" spans="2:27" ht="34.5" customHeight="1" x14ac:dyDescent="0.25">
      <c r="B13" s="52">
        <v>1</v>
      </c>
      <c r="C13" s="342" t="s">
        <v>91</v>
      </c>
      <c r="D13" s="342"/>
      <c r="E13" s="342"/>
      <c r="F13" s="342"/>
      <c r="G13" s="342"/>
      <c r="H13" s="342"/>
      <c r="I13" s="230" t="s">
        <v>92</v>
      </c>
      <c r="J13" s="217">
        <v>15930.6</v>
      </c>
      <c r="K13" s="217">
        <v>1094.79</v>
      </c>
      <c r="L13" s="217">
        <v>3153.65</v>
      </c>
      <c r="M13" s="217">
        <f t="shared" ref="M13:M18" si="0">J13-L13</f>
        <v>12776.95</v>
      </c>
      <c r="N13" s="231">
        <v>107.61777394079215</v>
      </c>
      <c r="O13" s="219">
        <f t="shared" ref="O13:O27" si="1">K13*N13</f>
        <v>117818.86273263983</v>
      </c>
      <c r="P13" s="155" t="s">
        <v>208</v>
      </c>
      <c r="Q13" s="156" t="s">
        <v>209</v>
      </c>
      <c r="R13" s="157"/>
      <c r="S13" s="157"/>
      <c r="T13" s="157"/>
      <c r="U13" s="157"/>
      <c r="V13" s="157"/>
      <c r="W13" s="183"/>
      <c r="X13" s="184"/>
    </row>
    <row r="14" spans="2:27" ht="34.5" customHeight="1" x14ac:dyDescent="0.25">
      <c r="B14" s="52">
        <v>2</v>
      </c>
      <c r="C14" s="343" t="s">
        <v>93</v>
      </c>
      <c r="D14" s="343"/>
      <c r="E14" s="343"/>
      <c r="F14" s="343"/>
      <c r="G14" s="343"/>
      <c r="H14" s="343"/>
      <c r="I14" s="230" t="s">
        <v>92</v>
      </c>
      <c r="J14" s="217">
        <v>275.04000000000002</v>
      </c>
      <c r="K14" s="217">
        <f>'Item 2 - Capinação'!E19</f>
        <v>0</v>
      </c>
      <c r="L14" s="217">
        <v>0</v>
      </c>
      <c r="M14" s="217">
        <f t="shared" si="0"/>
        <v>275.04000000000002</v>
      </c>
      <c r="N14" s="231">
        <v>1356.6756878461144</v>
      </c>
      <c r="O14" s="219">
        <f t="shared" si="1"/>
        <v>0</v>
      </c>
      <c r="P14" s="158">
        <f>J14/12</f>
        <v>22.92</v>
      </c>
      <c r="Q14" s="158">
        <f>P14/7</f>
        <v>3.2742857142857145</v>
      </c>
      <c r="R14" s="159">
        <f>K14/Q14</f>
        <v>0</v>
      </c>
      <c r="S14" s="157"/>
      <c r="T14" s="157"/>
      <c r="U14" s="157"/>
      <c r="V14" s="157"/>
      <c r="W14" s="183"/>
      <c r="X14" s="183"/>
      <c r="Y14" s="164"/>
      <c r="Z14" s="164"/>
      <c r="AA14" s="164"/>
    </row>
    <row r="15" spans="2:27" ht="34.5" customHeight="1" x14ac:dyDescent="0.25">
      <c r="B15" s="52">
        <v>3</v>
      </c>
      <c r="C15" s="343" t="s">
        <v>94</v>
      </c>
      <c r="D15" s="343"/>
      <c r="E15" s="343"/>
      <c r="F15" s="343"/>
      <c r="G15" s="343"/>
      <c r="H15" s="343"/>
      <c r="I15" s="230" t="s">
        <v>92</v>
      </c>
      <c r="J15" s="217">
        <v>275.04000000000002</v>
      </c>
      <c r="K15" s="217">
        <f>'Item 3 - Pintura'!E19</f>
        <v>0</v>
      </c>
      <c r="L15" s="217">
        <v>0</v>
      </c>
      <c r="M15" s="217">
        <f t="shared" si="0"/>
        <v>275.04000000000002</v>
      </c>
      <c r="N15" s="231">
        <v>404.46095296250138</v>
      </c>
      <c r="O15" s="219">
        <f t="shared" si="1"/>
        <v>0</v>
      </c>
      <c r="P15" s="158">
        <f>J15/12</f>
        <v>22.92</v>
      </c>
      <c r="Q15" s="158">
        <f>P15/2</f>
        <v>11.46</v>
      </c>
      <c r="R15" s="159">
        <f>K15/Q15</f>
        <v>0</v>
      </c>
      <c r="S15" s="157"/>
      <c r="T15" s="157"/>
      <c r="U15" s="157"/>
      <c r="V15" s="157"/>
      <c r="W15" s="183"/>
      <c r="X15" s="183"/>
      <c r="Y15" s="164"/>
      <c r="Z15" s="164"/>
      <c r="AA15" s="164"/>
    </row>
    <row r="16" spans="2:27" ht="34.5" customHeight="1" x14ac:dyDescent="0.25">
      <c r="B16" s="52">
        <v>4</v>
      </c>
      <c r="C16" s="341" t="s">
        <v>95</v>
      </c>
      <c r="D16" s="341"/>
      <c r="E16" s="341"/>
      <c r="F16" s="341"/>
      <c r="G16" s="341"/>
      <c r="H16" s="341"/>
      <c r="I16" s="232" t="s">
        <v>96</v>
      </c>
      <c r="J16" s="217">
        <v>187</v>
      </c>
      <c r="K16" s="217">
        <v>15</v>
      </c>
      <c r="L16" s="217">
        <v>44</v>
      </c>
      <c r="M16" s="38">
        <f t="shared" si="0"/>
        <v>143</v>
      </c>
      <c r="N16" s="162">
        <v>4157.0866964419874</v>
      </c>
      <c r="O16" s="163">
        <f t="shared" si="1"/>
        <v>62356.300446629815</v>
      </c>
      <c r="P16" s="155"/>
      <c r="Q16" s="157"/>
      <c r="R16" s="159">
        <f>K16</f>
        <v>15</v>
      </c>
      <c r="S16" s="157"/>
      <c r="T16" s="157"/>
      <c r="U16" s="157"/>
      <c r="V16" s="157"/>
      <c r="W16" s="183"/>
      <c r="X16" s="184"/>
    </row>
    <row r="17" spans="2:24" ht="34.5" customHeight="1" x14ac:dyDescent="0.25">
      <c r="B17" s="52">
        <v>5</v>
      </c>
      <c r="C17" s="341" t="s">
        <v>97</v>
      </c>
      <c r="D17" s="341"/>
      <c r="E17" s="341"/>
      <c r="F17" s="341"/>
      <c r="G17" s="341"/>
      <c r="H17" s="341"/>
      <c r="I17" s="232" t="s">
        <v>98</v>
      </c>
      <c r="J17" s="217">
        <v>300</v>
      </c>
      <c r="K17" s="217">
        <v>23</v>
      </c>
      <c r="L17" s="217">
        <v>69</v>
      </c>
      <c r="M17" s="38">
        <f t="shared" si="0"/>
        <v>231</v>
      </c>
      <c r="N17" s="162">
        <v>314.44800340232871</v>
      </c>
      <c r="O17" s="163">
        <f t="shared" si="1"/>
        <v>7232.30407825356</v>
      </c>
      <c r="P17" s="155"/>
      <c r="Q17" s="157"/>
      <c r="R17" s="159">
        <f>SUM(R14:R16)</f>
        <v>15</v>
      </c>
      <c r="S17" s="157"/>
      <c r="T17" s="157"/>
      <c r="U17" s="157"/>
      <c r="V17" s="157"/>
      <c r="W17" s="183"/>
      <c r="X17" s="184"/>
    </row>
    <row r="18" spans="2:24" ht="34.5" customHeight="1" x14ac:dyDescent="0.25">
      <c r="B18" s="52">
        <v>6</v>
      </c>
      <c r="C18" s="341" t="s">
        <v>326</v>
      </c>
      <c r="D18" s="341"/>
      <c r="E18" s="341"/>
      <c r="F18" s="341"/>
      <c r="G18" s="341"/>
      <c r="H18" s="341"/>
      <c r="I18" s="232" t="s">
        <v>99</v>
      </c>
      <c r="J18" s="217">
        <v>27824.79</v>
      </c>
      <c r="K18" s="217">
        <f>'Item 6 - Coleta Domiciliar'!J348</f>
        <v>2208.59</v>
      </c>
      <c r="L18" s="217">
        <v>6744.77</v>
      </c>
      <c r="M18" s="38">
        <f t="shared" si="0"/>
        <v>21080.02</v>
      </c>
      <c r="N18" s="162">
        <v>128.73396659612644</v>
      </c>
      <c r="O18" s="163">
        <f t="shared" si="1"/>
        <v>284320.55128453893</v>
      </c>
      <c r="P18" s="155"/>
      <c r="Q18" s="157"/>
      <c r="R18" s="157"/>
      <c r="S18" s="157"/>
      <c r="T18" s="157"/>
      <c r="U18" s="157"/>
      <c r="V18" s="157"/>
      <c r="W18" s="183"/>
      <c r="X18" s="184"/>
    </row>
    <row r="19" spans="2:24" ht="34.5" customHeight="1" x14ac:dyDescent="0.25">
      <c r="B19" s="52">
        <v>7</v>
      </c>
      <c r="C19" s="341" t="s">
        <v>100</v>
      </c>
      <c r="D19" s="341"/>
      <c r="E19" s="341"/>
      <c r="F19" s="341"/>
      <c r="G19" s="341"/>
      <c r="H19" s="341"/>
      <c r="I19" s="232" t="s">
        <v>99</v>
      </c>
      <c r="J19" s="217">
        <v>8948.0499999999993</v>
      </c>
      <c r="K19" s="217">
        <f>'Item 7 - Coleta de Volumosos'!K7</f>
        <v>0</v>
      </c>
      <c r="L19" s="217">
        <v>0</v>
      </c>
      <c r="M19" s="38">
        <f t="shared" ref="M19:M24" si="2">J19-L19</f>
        <v>8948.0499999999993</v>
      </c>
      <c r="N19" s="162">
        <v>82.938743667670167</v>
      </c>
      <c r="O19" s="163">
        <f t="shared" si="1"/>
        <v>0</v>
      </c>
      <c r="P19" s="155"/>
      <c r="Q19" s="157"/>
      <c r="R19" s="157"/>
      <c r="S19" s="157"/>
      <c r="T19" s="157"/>
      <c r="U19" s="157"/>
      <c r="V19" s="157"/>
      <c r="W19" s="183"/>
      <c r="X19" s="184"/>
    </row>
    <row r="20" spans="2:24" ht="34.5" customHeight="1" x14ac:dyDescent="0.25">
      <c r="B20" s="52">
        <v>8</v>
      </c>
      <c r="C20" s="324" t="s">
        <v>101</v>
      </c>
      <c r="D20" s="324"/>
      <c r="E20" s="324"/>
      <c r="F20" s="324"/>
      <c r="G20" s="324"/>
      <c r="H20" s="324"/>
      <c r="I20" s="232" t="s">
        <v>99</v>
      </c>
      <c r="J20" s="38">
        <v>41208.720000000001</v>
      </c>
      <c r="K20" s="217">
        <f>'Item 8 - Aterro Sanitário'!L566</f>
        <v>4453.8900000000003</v>
      </c>
      <c r="L20" s="217">
        <v>9318</v>
      </c>
      <c r="M20" s="38">
        <f t="shared" si="2"/>
        <v>31890.720000000001</v>
      </c>
      <c r="N20" s="162">
        <v>36.037177462098761</v>
      </c>
      <c r="O20" s="163">
        <f t="shared" si="1"/>
        <v>160505.62432666705</v>
      </c>
      <c r="P20" s="155"/>
      <c r="Q20" s="157"/>
      <c r="R20" s="157"/>
      <c r="S20" s="157"/>
      <c r="T20" s="157"/>
      <c r="U20" s="157"/>
      <c r="V20" s="157"/>
      <c r="W20" s="183"/>
      <c r="X20" s="184"/>
    </row>
    <row r="21" spans="2:24" ht="34.5" customHeight="1" x14ac:dyDescent="0.25">
      <c r="B21" s="52">
        <v>9</v>
      </c>
      <c r="C21" s="324" t="s">
        <v>102</v>
      </c>
      <c r="D21" s="324"/>
      <c r="E21" s="324"/>
      <c r="F21" s="324"/>
      <c r="G21" s="324"/>
      <c r="H21" s="324"/>
      <c r="I21" s="232" t="s">
        <v>103</v>
      </c>
      <c r="J21" s="38">
        <v>3600</v>
      </c>
      <c r="K21" s="217">
        <f>'Item 9 - Chorume'!C14</f>
        <v>0</v>
      </c>
      <c r="L21" s="217">
        <v>55</v>
      </c>
      <c r="M21" s="38">
        <f t="shared" si="2"/>
        <v>3545</v>
      </c>
      <c r="N21" s="162">
        <v>59.343955096462643</v>
      </c>
      <c r="O21" s="163">
        <f t="shared" si="1"/>
        <v>0</v>
      </c>
      <c r="P21" s="373"/>
      <c r="Q21" s="373"/>
      <c r="R21" s="157"/>
      <c r="S21" s="157"/>
      <c r="T21" s="157"/>
      <c r="U21" s="157"/>
      <c r="V21" s="157"/>
      <c r="W21" s="183"/>
      <c r="X21" s="184"/>
    </row>
    <row r="22" spans="2:24" ht="34.5" customHeight="1" x14ac:dyDescent="0.25">
      <c r="B22" s="52">
        <v>10</v>
      </c>
      <c r="C22" s="324" t="s">
        <v>104</v>
      </c>
      <c r="D22" s="324"/>
      <c r="E22" s="324"/>
      <c r="F22" s="324"/>
      <c r="G22" s="324"/>
      <c r="H22" s="324"/>
      <c r="I22" s="232" t="s">
        <v>103</v>
      </c>
      <c r="J22" s="38">
        <v>360</v>
      </c>
      <c r="K22" s="217">
        <f>'Item 10 - Gás'!C14</f>
        <v>0</v>
      </c>
      <c r="L22" s="217">
        <v>4</v>
      </c>
      <c r="M22" s="38">
        <f t="shared" si="2"/>
        <v>356</v>
      </c>
      <c r="N22" s="162">
        <v>217.27987406041632</v>
      </c>
      <c r="O22" s="163">
        <f t="shared" si="1"/>
        <v>0</v>
      </c>
      <c r="P22" s="160"/>
      <c r="Q22" s="161"/>
      <c r="R22" s="157"/>
      <c r="S22" s="157"/>
      <c r="T22" s="157"/>
      <c r="U22" s="157"/>
      <c r="V22" s="157"/>
      <c r="W22" s="183"/>
      <c r="X22" s="184"/>
    </row>
    <row r="23" spans="2:24" ht="34.5" customHeight="1" x14ac:dyDescent="0.25">
      <c r="B23" s="52">
        <v>11</v>
      </c>
      <c r="C23" s="324" t="s">
        <v>197</v>
      </c>
      <c r="D23" s="324"/>
      <c r="E23" s="324"/>
      <c r="F23" s="324"/>
      <c r="G23" s="324"/>
      <c r="H23" s="324"/>
      <c r="I23" s="232" t="s">
        <v>103</v>
      </c>
      <c r="J23" s="38">
        <v>2400</v>
      </c>
      <c r="K23" s="217">
        <v>22</v>
      </c>
      <c r="L23" s="217">
        <v>22</v>
      </c>
      <c r="M23" s="38">
        <f t="shared" si="2"/>
        <v>2378</v>
      </c>
      <c r="N23" s="162">
        <v>98.767570170717093</v>
      </c>
      <c r="O23" s="163">
        <f t="shared" si="1"/>
        <v>2172.8865437557761</v>
      </c>
      <c r="P23" s="160"/>
      <c r="Q23" s="161"/>
      <c r="R23" s="157"/>
      <c r="S23" s="157"/>
      <c r="T23" s="157"/>
      <c r="U23" s="157"/>
      <c r="V23" s="157"/>
      <c r="W23" s="183"/>
      <c r="X23" s="184"/>
    </row>
    <row r="24" spans="2:24" ht="34.5" customHeight="1" x14ac:dyDescent="0.25">
      <c r="B24" s="52">
        <v>12</v>
      </c>
      <c r="C24" s="324" t="s">
        <v>105</v>
      </c>
      <c r="D24" s="324"/>
      <c r="E24" s="324"/>
      <c r="F24" s="324"/>
      <c r="G24" s="324"/>
      <c r="H24" s="324"/>
      <c r="I24" s="232" t="s">
        <v>106</v>
      </c>
      <c r="J24" s="39">
        <v>12</v>
      </c>
      <c r="K24" s="217">
        <v>1</v>
      </c>
      <c r="L24" s="217">
        <v>3</v>
      </c>
      <c r="M24" s="38">
        <f t="shared" si="2"/>
        <v>9</v>
      </c>
      <c r="N24" s="162">
        <v>45872.248537575426</v>
      </c>
      <c r="O24" s="163">
        <f t="shared" si="1"/>
        <v>45872.248537575426</v>
      </c>
      <c r="P24" s="160"/>
      <c r="Q24" s="161"/>
      <c r="R24" s="157"/>
      <c r="S24" s="157"/>
      <c r="T24" s="157"/>
      <c r="U24" s="157"/>
      <c r="V24" s="157"/>
      <c r="W24" s="183"/>
      <c r="X24" s="184"/>
    </row>
    <row r="25" spans="2:24" ht="34.5" customHeight="1" x14ac:dyDescent="0.25">
      <c r="B25" s="52">
        <v>13</v>
      </c>
      <c r="C25" s="339" t="s">
        <v>352</v>
      </c>
      <c r="D25" s="339"/>
      <c r="E25" s="339"/>
      <c r="F25" s="339"/>
      <c r="G25" s="339"/>
      <c r="H25" s="339" t="s">
        <v>353</v>
      </c>
      <c r="I25" s="232" t="s">
        <v>353</v>
      </c>
      <c r="J25" s="38">
        <v>24</v>
      </c>
      <c r="K25" s="217">
        <f>'Item 13 - EH'!C13</f>
        <v>0</v>
      </c>
      <c r="L25" s="217">
        <v>0</v>
      </c>
      <c r="M25" s="38">
        <f>J25-L25</f>
        <v>24</v>
      </c>
      <c r="N25" s="38">
        <v>2031.36</v>
      </c>
      <c r="O25" s="163">
        <f t="shared" si="1"/>
        <v>0</v>
      </c>
      <c r="P25" s="160"/>
      <c r="Q25" s="161"/>
      <c r="R25" s="157"/>
      <c r="S25" s="157"/>
      <c r="T25" s="157"/>
      <c r="U25" s="157"/>
      <c r="V25" s="157"/>
      <c r="W25" s="183"/>
      <c r="X25" s="184"/>
    </row>
    <row r="26" spans="2:24" ht="34.5" customHeight="1" x14ac:dyDescent="0.25">
      <c r="B26" s="52">
        <v>14</v>
      </c>
      <c r="C26" s="339" t="s">
        <v>354</v>
      </c>
      <c r="D26" s="339"/>
      <c r="E26" s="339"/>
      <c r="F26" s="339"/>
      <c r="G26" s="339"/>
      <c r="H26" s="339" t="s">
        <v>353</v>
      </c>
      <c r="I26" s="232" t="s">
        <v>353</v>
      </c>
      <c r="J26" s="38">
        <v>24</v>
      </c>
      <c r="K26" s="217">
        <f>'Item 14 - Rolo'!C13</f>
        <v>0</v>
      </c>
      <c r="L26" s="217">
        <v>0</v>
      </c>
      <c r="M26" s="38">
        <f>J26-L26</f>
        <v>24</v>
      </c>
      <c r="N26" s="38">
        <v>1142.6400000000001</v>
      </c>
      <c r="O26" s="163">
        <f t="shared" si="1"/>
        <v>0</v>
      </c>
      <c r="P26" s="160"/>
      <c r="Q26" s="161"/>
      <c r="R26" s="157"/>
      <c r="S26" s="157"/>
      <c r="T26" s="157"/>
      <c r="U26" s="157"/>
      <c r="V26" s="157"/>
      <c r="W26" s="183"/>
      <c r="X26" s="184"/>
    </row>
    <row r="27" spans="2:24" ht="34.5" customHeight="1" x14ac:dyDescent="0.25">
      <c r="B27" s="52">
        <v>15</v>
      </c>
      <c r="C27" s="339" t="s">
        <v>355</v>
      </c>
      <c r="D27" s="339"/>
      <c r="E27" s="339"/>
      <c r="F27" s="339"/>
      <c r="G27" s="339"/>
      <c r="H27" s="339" t="s">
        <v>353</v>
      </c>
      <c r="I27" s="232" t="s">
        <v>353</v>
      </c>
      <c r="J27" s="38">
        <v>24</v>
      </c>
      <c r="K27" s="217">
        <f>'Item 15 - Basculante'!C13</f>
        <v>0</v>
      </c>
      <c r="L27" s="217">
        <v>0</v>
      </c>
      <c r="M27" s="38">
        <f>J27-L27</f>
        <v>24</v>
      </c>
      <c r="N27" s="38">
        <v>1079.1600000000001</v>
      </c>
      <c r="O27" s="163">
        <f t="shared" si="1"/>
        <v>0</v>
      </c>
      <c r="P27" s="160"/>
      <c r="Q27" s="161"/>
      <c r="R27" s="157"/>
      <c r="S27" s="157"/>
      <c r="T27" s="157"/>
      <c r="U27" s="157"/>
      <c r="V27" s="157"/>
      <c r="W27" s="183"/>
      <c r="X27" s="184"/>
    </row>
    <row r="28" spans="2:24" ht="34.5" customHeight="1" x14ac:dyDescent="0.25">
      <c r="B28" s="52">
        <v>16</v>
      </c>
      <c r="C28" s="339" t="s">
        <v>356</v>
      </c>
      <c r="D28" s="339"/>
      <c r="E28" s="339"/>
      <c r="F28" s="339"/>
      <c r="G28" s="339"/>
      <c r="H28" s="339" t="s">
        <v>357</v>
      </c>
      <c r="I28" s="232" t="s">
        <v>357</v>
      </c>
      <c r="J28" s="39">
        <v>24</v>
      </c>
      <c r="K28" s="217">
        <v>0</v>
      </c>
      <c r="L28" s="217">
        <v>0</v>
      </c>
      <c r="M28" s="38">
        <f>J28-L28</f>
        <v>24</v>
      </c>
      <c r="N28" s="38">
        <v>6500</v>
      </c>
      <c r="O28" s="163"/>
      <c r="P28" s="160"/>
      <c r="Q28" s="161"/>
      <c r="R28" s="157"/>
      <c r="S28" s="157"/>
      <c r="T28" s="157"/>
      <c r="U28" s="157"/>
      <c r="V28" s="157"/>
      <c r="W28" s="183"/>
      <c r="X28" s="184"/>
    </row>
    <row r="29" spans="2:24" ht="34.5" customHeight="1" thickBot="1" x14ac:dyDescent="0.3">
      <c r="B29" s="233">
        <v>17</v>
      </c>
      <c r="C29" s="340" t="s">
        <v>358</v>
      </c>
      <c r="D29" s="340"/>
      <c r="E29" s="340"/>
      <c r="F29" s="340"/>
      <c r="G29" s="340"/>
      <c r="H29" s="340" t="s">
        <v>359</v>
      </c>
      <c r="I29" s="234" t="s">
        <v>359</v>
      </c>
      <c r="J29" s="225">
        <v>427.84900020984793</v>
      </c>
      <c r="K29" s="307">
        <v>0</v>
      </c>
      <c r="L29" s="307">
        <v>0</v>
      </c>
      <c r="M29" s="226">
        <f>J29-L29</f>
        <v>427.84900020984793</v>
      </c>
      <c r="N29" s="226">
        <v>110.46</v>
      </c>
      <c r="O29" s="235">
        <f>K29*N29</f>
        <v>0</v>
      </c>
      <c r="P29" s="160"/>
      <c r="Q29" s="161"/>
      <c r="R29" s="157"/>
      <c r="S29" s="157"/>
      <c r="T29" s="157"/>
      <c r="U29" s="157"/>
      <c r="V29" s="157"/>
      <c r="W29" s="183"/>
      <c r="X29" s="184"/>
    </row>
    <row r="30" spans="2:24" ht="33" customHeight="1" thickBot="1" x14ac:dyDescent="0.3">
      <c r="B30" s="325" t="s">
        <v>107</v>
      </c>
      <c r="C30" s="326"/>
      <c r="D30" s="326"/>
      <c r="E30" s="326"/>
      <c r="F30" s="326"/>
      <c r="G30" s="326"/>
      <c r="H30" s="326"/>
      <c r="I30" s="326"/>
      <c r="J30" s="326"/>
      <c r="K30" s="326"/>
      <c r="L30" s="326"/>
      <c r="M30" s="326"/>
      <c r="N30" s="326"/>
      <c r="O30" s="172">
        <f>SUM(O13:U29)</f>
        <v>680369.35223577474</v>
      </c>
      <c r="P30" s="127"/>
      <c r="Q30" s="128"/>
      <c r="W30" s="184"/>
      <c r="X30" s="184"/>
    </row>
    <row r="31" spans="2:24" ht="36" customHeight="1" x14ac:dyDescent="0.3">
      <c r="B31" s="327" t="s">
        <v>399</v>
      </c>
      <c r="C31" s="328"/>
      <c r="D31" s="328"/>
      <c r="E31" s="328"/>
      <c r="F31" s="328"/>
      <c r="G31" s="328"/>
      <c r="H31" s="328"/>
      <c r="I31" s="328"/>
      <c r="J31" s="328"/>
      <c r="K31" s="328"/>
      <c r="L31" s="328"/>
      <c r="M31" s="328"/>
      <c r="N31" s="328"/>
      <c r="O31" s="329"/>
      <c r="P31" s="374"/>
      <c r="Q31" s="375"/>
    </row>
    <row r="32" spans="2:24" ht="34.5" customHeight="1" x14ac:dyDescent="0.25">
      <c r="B32" s="333" t="s">
        <v>201</v>
      </c>
      <c r="C32" s="334"/>
      <c r="D32" s="334"/>
      <c r="E32" s="334"/>
      <c r="F32" s="335"/>
      <c r="G32" s="330" t="s">
        <v>164</v>
      </c>
      <c r="H32" s="330"/>
      <c r="I32" s="330"/>
      <c r="J32" s="330"/>
      <c r="K32" s="331" t="s">
        <v>165</v>
      </c>
      <c r="L32" s="331"/>
      <c r="M32" s="331"/>
      <c r="N32" s="331"/>
      <c r="O32" s="332"/>
      <c r="P32" s="40"/>
    </row>
    <row r="33" spans="2:15" ht="59.25" customHeight="1" thickBot="1" x14ac:dyDescent="0.3">
      <c r="B33" s="336"/>
      <c r="C33" s="337"/>
      <c r="D33" s="337"/>
      <c r="E33" s="337"/>
      <c r="F33" s="338"/>
      <c r="G33" s="322"/>
      <c r="H33" s="322"/>
      <c r="I33" s="322"/>
      <c r="J33" s="322"/>
      <c r="K33" s="322"/>
      <c r="L33" s="322"/>
      <c r="M33" s="322"/>
      <c r="N33" s="322"/>
      <c r="O33" s="323"/>
    </row>
    <row r="35" spans="2:15" ht="34.5" customHeight="1" x14ac:dyDescent="0.25">
      <c r="N35" s="41"/>
    </row>
    <row r="36" spans="2:15" ht="34.5" customHeight="1" x14ac:dyDescent="0.25">
      <c r="N36" s="42"/>
    </row>
    <row r="37" spans="2:15" ht="34.5" customHeight="1" x14ac:dyDescent="0.25">
      <c r="N37" s="42"/>
    </row>
  </sheetData>
  <mergeCells count="64">
    <mergeCell ref="P21:Q21"/>
    <mergeCell ref="P31:Q31"/>
    <mergeCell ref="B5:C5"/>
    <mergeCell ref="D5:E5"/>
    <mergeCell ref="F5:G5"/>
    <mergeCell ref="I5:M5"/>
    <mergeCell ref="N5:O5"/>
    <mergeCell ref="B6:C6"/>
    <mergeCell ref="D6:E6"/>
    <mergeCell ref="F6:G6"/>
    <mergeCell ref="I6:M6"/>
    <mergeCell ref="N6:O6"/>
    <mergeCell ref="N7:O7"/>
    <mergeCell ref="B8:C9"/>
    <mergeCell ref="D8:E9"/>
    <mergeCell ref="I8:L9"/>
    <mergeCell ref="B2:O3"/>
    <mergeCell ref="B4:G4"/>
    <mergeCell ref="H4:K4"/>
    <mergeCell ref="L4:M4"/>
    <mergeCell ref="N4:O4"/>
    <mergeCell ref="N8:O8"/>
    <mergeCell ref="F9:G9"/>
    <mergeCell ref="N9:O9"/>
    <mergeCell ref="B7:C7"/>
    <mergeCell ref="D7:E7"/>
    <mergeCell ref="F7:G8"/>
    <mergeCell ref="H7:H8"/>
    <mergeCell ref="I7:M7"/>
    <mergeCell ref="B10:B12"/>
    <mergeCell ref="C10:H12"/>
    <mergeCell ref="I10:I12"/>
    <mergeCell ref="J10:M10"/>
    <mergeCell ref="N10:O10"/>
    <mergeCell ref="J11:J12"/>
    <mergeCell ref="K11:L11"/>
    <mergeCell ref="M11:M12"/>
    <mergeCell ref="N11:N12"/>
    <mergeCell ref="O11:O12"/>
    <mergeCell ref="C13:H13"/>
    <mergeCell ref="C14:H14"/>
    <mergeCell ref="C15:H15"/>
    <mergeCell ref="C16:H16"/>
    <mergeCell ref="C17:H17"/>
    <mergeCell ref="C19:H19"/>
    <mergeCell ref="C20:H20"/>
    <mergeCell ref="C21:H21"/>
    <mergeCell ref="C22:H22"/>
    <mergeCell ref="C18:H18"/>
    <mergeCell ref="G33:J33"/>
    <mergeCell ref="K33:O33"/>
    <mergeCell ref="C23:H23"/>
    <mergeCell ref="C24:H24"/>
    <mergeCell ref="B30:N30"/>
    <mergeCell ref="B31:O31"/>
    <mergeCell ref="G32:J32"/>
    <mergeCell ref="K32:O32"/>
    <mergeCell ref="B32:F32"/>
    <mergeCell ref="B33:F33"/>
    <mergeCell ref="C25:H25"/>
    <mergeCell ref="C26:H26"/>
    <mergeCell ref="C27:H27"/>
    <mergeCell ref="C29:H29"/>
    <mergeCell ref="C28:H28"/>
  </mergeCells>
  <pageMargins left="0.23622047244094491" right="0.23622047244094491" top="0.74803149606299213" bottom="0.74803149606299213" header="0.31496062992125984" footer="0.31496062992125984"/>
  <pageSetup paperSize="9" scale="40" orientation="landscape" r:id="rId1"/>
  <headerFooter>
    <oddFooter>&amp;C&amp;P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J14"/>
  <sheetViews>
    <sheetView topLeftCell="A4" workbookViewId="0">
      <selection activeCell="G10" sqref="G10"/>
    </sheetView>
  </sheetViews>
  <sheetFormatPr defaultColWidth="9.140625" defaultRowHeight="15" x14ac:dyDescent="0.25"/>
  <cols>
    <col min="1" max="1" width="4.42578125" style="1" customWidth="1"/>
    <col min="2" max="8" width="19.5703125" style="1" customWidth="1"/>
    <col min="9" max="9" width="32.42578125" style="1" customWidth="1"/>
    <col min="10" max="16384" width="9.140625" style="1"/>
  </cols>
  <sheetData>
    <row r="1" spans="2:10" ht="15.75" thickBot="1" x14ac:dyDescent="0.3"/>
    <row r="2" spans="2:10" ht="27" customHeight="1" x14ac:dyDescent="0.25">
      <c r="B2" s="454" t="s">
        <v>25</v>
      </c>
      <c r="C2" s="455"/>
      <c r="D2" s="455"/>
      <c r="E2" s="455"/>
      <c r="F2" s="455"/>
      <c r="G2" s="455"/>
      <c r="H2" s="455"/>
      <c r="I2" s="456"/>
    </row>
    <row r="3" spans="2:10" ht="15" customHeight="1" x14ac:dyDescent="0.25">
      <c r="B3" s="457"/>
      <c r="C3" s="458"/>
      <c r="D3" s="458"/>
      <c r="E3" s="458"/>
      <c r="F3" s="458"/>
      <c r="G3" s="458"/>
      <c r="H3" s="458"/>
      <c r="I3" s="459"/>
    </row>
    <row r="4" spans="2:10" ht="15" customHeight="1" x14ac:dyDescent="0.25">
      <c r="B4" s="457"/>
      <c r="C4" s="458"/>
      <c r="D4" s="458"/>
      <c r="E4" s="458"/>
      <c r="F4" s="458"/>
      <c r="G4" s="458"/>
      <c r="H4" s="458"/>
      <c r="I4" s="459"/>
    </row>
    <row r="5" spans="2:10" ht="15" customHeight="1" thickBot="1" x14ac:dyDescent="0.3">
      <c r="B5" s="460"/>
      <c r="C5" s="461"/>
      <c r="D5" s="461"/>
      <c r="E5" s="461"/>
      <c r="F5" s="461"/>
      <c r="G5" s="461"/>
      <c r="H5" s="461"/>
      <c r="I5" s="462"/>
    </row>
    <row r="6" spans="2:10" ht="28.5" customHeight="1" x14ac:dyDescent="0.25">
      <c r="B6" s="463" t="s">
        <v>32</v>
      </c>
      <c r="C6" s="464"/>
      <c r="D6" s="464"/>
      <c r="E6" s="464"/>
      <c r="F6" s="464"/>
      <c r="G6" s="464"/>
      <c r="H6" s="464"/>
      <c r="I6" s="465"/>
    </row>
    <row r="7" spans="2:10" ht="42.75" customHeight="1" thickBot="1" x14ac:dyDescent="0.3">
      <c r="B7" s="9" t="s">
        <v>0</v>
      </c>
      <c r="C7" s="10" t="s">
        <v>22</v>
      </c>
      <c r="D7" s="10" t="s">
        <v>26</v>
      </c>
      <c r="E7" s="10" t="s">
        <v>21</v>
      </c>
      <c r="F7" s="10" t="s">
        <v>1</v>
      </c>
      <c r="G7" s="10" t="s">
        <v>2</v>
      </c>
      <c r="H7" s="10" t="s">
        <v>4</v>
      </c>
      <c r="I7" s="11" t="s">
        <v>19</v>
      </c>
      <c r="J7" s="2"/>
    </row>
    <row r="8" spans="2:10" ht="46.5" customHeight="1" x14ac:dyDescent="0.25">
      <c r="B8" s="17" t="s">
        <v>35</v>
      </c>
      <c r="C8" s="21"/>
      <c r="D8" s="27" t="s">
        <v>51</v>
      </c>
      <c r="E8" s="7"/>
      <c r="F8" s="7"/>
      <c r="G8" s="7"/>
      <c r="H8" s="7"/>
      <c r="I8" s="8"/>
    </row>
    <row r="9" spans="2:10" ht="46.5" customHeight="1" x14ac:dyDescent="0.25">
      <c r="B9" s="18" t="s">
        <v>36</v>
      </c>
      <c r="C9" s="23"/>
      <c r="D9" s="28" t="s">
        <v>52</v>
      </c>
      <c r="E9" s="3"/>
      <c r="F9" s="3"/>
      <c r="G9" s="3"/>
      <c r="H9" s="3"/>
      <c r="I9" s="4"/>
    </row>
    <row r="10" spans="2:10" ht="46.5" customHeight="1" x14ac:dyDescent="0.25">
      <c r="B10" s="18" t="s">
        <v>37</v>
      </c>
      <c r="C10" s="23"/>
      <c r="D10" s="28" t="s">
        <v>53</v>
      </c>
      <c r="E10" s="3"/>
      <c r="F10" s="3"/>
      <c r="G10" s="3"/>
      <c r="H10" s="3"/>
      <c r="I10" s="4"/>
    </row>
    <row r="11" spans="2:10" ht="46.5" customHeight="1" thickBot="1" x14ac:dyDescent="0.3">
      <c r="B11" s="19" t="s">
        <v>38</v>
      </c>
      <c r="C11" s="25"/>
      <c r="D11" s="29" t="s">
        <v>54</v>
      </c>
      <c r="E11" s="5"/>
      <c r="F11" s="5"/>
      <c r="G11" s="5"/>
      <c r="H11" s="5"/>
      <c r="I11" s="6"/>
    </row>
    <row r="12" spans="2:10" ht="23.25" customHeight="1" x14ac:dyDescent="0.25">
      <c r="B12" s="30" t="s">
        <v>44</v>
      </c>
      <c r="D12" s="54">
        <v>0</v>
      </c>
      <c r="E12" s="20" t="s">
        <v>45</v>
      </c>
      <c r="G12" s="30" t="s">
        <v>48</v>
      </c>
      <c r="H12" s="54">
        <f>D12-D13-D14</f>
        <v>0</v>
      </c>
      <c r="I12" s="20" t="s">
        <v>45</v>
      </c>
    </row>
    <row r="13" spans="2:10" ht="23.25" customHeight="1" x14ac:dyDescent="0.25">
      <c r="B13" s="30" t="s">
        <v>46</v>
      </c>
      <c r="D13" s="54">
        <v>0</v>
      </c>
      <c r="E13" s="20" t="s">
        <v>45</v>
      </c>
      <c r="G13" s="30" t="s">
        <v>49</v>
      </c>
      <c r="H13" s="54">
        <v>0</v>
      </c>
      <c r="I13" s="20" t="s">
        <v>45</v>
      </c>
    </row>
    <row r="14" spans="2:10" ht="23.25" customHeight="1" x14ac:dyDescent="0.25">
      <c r="B14" s="30" t="s">
        <v>47</v>
      </c>
      <c r="D14" s="54">
        <v>0</v>
      </c>
      <c r="E14" s="20" t="s">
        <v>45</v>
      </c>
      <c r="G14" s="30" t="s">
        <v>50</v>
      </c>
      <c r="H14" s="54">
        <f>H12+H13</f>
        <v>0</v>
      </c>
      <c r="I14" s="20" t="s">
        <v>45</v>
      </c>
    </row>
  </sheetData>
  <mergeCells count="2">
    <mergeCell ref="B2:I5"/>
    <mergeCell ref="B6:I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1:M696"/>
  <sheetViews>
    <sheetView showGridLines="0" zoomScale="60" zoomScaleNormal="60" zoomScaleSheetLayoutView="50" workbookViewId="0">
      <pane xSplit="1" ySplit="4" topLeftCell="B566" activePane="bottomRight" state="frozen"/>
      <selection pane="topRight" activeCell="B1" sqref="B1"/>
      <selection pane="bottomLeft" activeCell="A5" sqref="A5"/>
      <selection pane="bottomRight" activeCell="B223" sqref="B223:L223"/>
    </sheetView>
  </sheetViews>
  <sheetFormatPr defaultColWidth="9.140625" defaultRowHeight="45" customHeight="1" x14ac:dyDescent="0.25"/>
  <cols>
    <col min="1" max="1" width="4.42578125" style="1" customWidth="1"/>
    <col min="2" max="2" width="18.42578125" style="1" customWidth="1"/>
    <col min="3" max="12" width="28.7109375" style="1" customWidth="1"/>
    <col min="13" max="13" width="14.5703125" style="1" customWidth="1"/>
    <col min="14" max="16384" width="9.140625" style="1"/>
  </cols>
  <sheetData>
    <row r="1" spans="2:13" ht="30" customHeight="1" thickBot="1" x14ac:dyDescent="0.3"/>
    <row r="2" spans="2:13" ht="73.5" customHeight="1" thickBot="1" x14ac:dyDescent="0.3">
      <c r="B2" s="466" t="s">
        <v>160</v>
      </c>
      <c r="C2" s="467"/>
      <c r="D2" s="467"/>
      <c r="E2" s="467"/>
      <c r="F2" s="467"/>
      <c r="G2" s="467"/>
      <c r="H2" s="467"/>
      <c r="I2" s="467"/>
      <c r="J2" s="467"/>
      <c r="K2" s="467"/>
      <c r="L2" s="468"/>
    </row>
    <row r="3" spans="2:13" ht="45" customHeight="1" x14ac:dyDescent="0.25">
      <c r="B3" s="463" t="s">
        <v>401</v>
      </c>
      <c r="C3" s="464"/>
      <c r="D3" s="464"/>
      <c r="E3" s="464"/>
      <c r="F3" s="464"/>
      <c r="G3" s="464"/>
      <c r="H3" s="464"/>
      <c r="I3" s="464"/>
      <c r="J3" s="464"/>
      <c r="K3" s="464"/>
      <c r="L3" s="465"/>
    </row>
    <row r="4" spans="2:13" ht="45" customHeight="1" thickBot="1" x14ac:dyDescent="0.3">
      <c r="B4" s="12" t="s">
        <v>3</v>
      </c>
      <c r="C4" s="13" t="s">
        <v>0</v>
      </c>
      <c r="D4" s="13" t="s">
        <v>62</v>
      </c>
      <c r="E4" s="13" t="s">
        <v>63</v>
      </c>
      <c r="F4" s="13" t="s">
        <v>2</v>
      </c>
      <c r="G4" s="13" t="s">
        <v>5</v>
      </c>
      <c r="H4" s="13" t="s">
        <v>27</v>
      </c>
      <c r="I4" s="13" t="s">
        <v>4</v>
      </c>
      <c r="J4" s="13" t="s">
        <v>59</v>
      </c>
      <c r="K4" s="13" t="s">
        <v>60</v>
      </c>
      <c r="L4" s="14" t="s">
        <v>61</v>
      </c>
      <c r="M4" s="2"/>
    </row>
    <row r="5" spans="2:13" ht="24.95" customHeight="1" x14ac:dyDescent="0.25">
      <c r="B5" s="320" t="s">
        <v>589</v>
      </c>
      <c r="C5" s="313">
        <v>44317</v>
      </c>
      <c r="D5" s="314">
        <v>0.35972222222222222</v>
      </c>
      <c r="E5" s="314">
        <v>0.38055555555555554</v>
      </c>
      <c r="F5" s="312" t="s">
        <v>590</v>
      </c>
      <c r="G5" s="315" t="s">
        <v>591</v>
      </c>
      <c r="H5" s="315" t="s">
        <v>592</v>
      </c>
      <c r="I5" s="315" t="s">
        <v>465</v>
      </c>
      <c r="J5" s="316">
        <v>5370</v>
      </c>
      <c r="K5" s="316">
        <v>4450</v>
      </c>
      <c r="L5" s="207">
        <f>J5-K5</f>
        <v>920</v>
      </c>
      <c r="M5" s="2"/>
    </row>
    <row r="6" spans="2:13" s="91" customFormat="1" ht="24.95" customHeight="1" x14ac:dyDescent="0.25">
      <c r="B6" s="320" t="s">
        <v>593</v>
      </c>
      <c r="C6" s="313">
        <v>44317</v>
      </c>
      <c r="D6" s="314">
        <v>0.50277777777777777</v>
      </c>
      <c r="E6" s="314">
        <v>0.52916666666666667</v>
      </c>
      <c r="F6" s="312" t="s">
        <v>590</v>
      </c>
      <c r="G6" s="315" t="s">
        <v>591</v>
      </c>
      <c r="H6" s="315" t="s">
        <v>592</v>
      </c>
      <c r="I6" s="315" t="s">
        <v>465</v>
      </c>
      <c r="J6" s="316">
        <v>5480</v>
      </c>
      <c r="K6" s="316">
        <v>4470</v>
      </c>
      <c r="L6" s="207">
        <f t="shared" ref="L6:L83" si="0">J6-K6</f>
        <v>1010</v>
      </c>
      <c r="M6" s="92"/>
    </row>
    <row r="7" spans="2:13" s="91" customFormat="1" ht="24.95" customHeight="1" x14ac:dyDescent="0.25">
      <c r="B7" s="320" t="s">
        <v>594</v>
      </c>
      <c r="C7" s="313">
        <v>44318</v>
      </c>
      <c r="D7" s="314">
        <v>0.53680555555555554</v>
      </c>
      <c r="E7" s="314">
        <v>0.5541666666666667</v>
      </c>
      <c r="F7" s="312" t="s">
        <v>595</v>
      </c>
      <c r="G7" s="315" t="s">
        <v>596</v>
      </c>
      <c r="H7" s="315" t="s">
        <v>592</v>
      </c>
      <c r="I7" s="315" t="s">
        <v>597</v>
      </c>
      <c r="J7" s="316">
        <v>2900</v>
      </c>
      <c r="K7" s="316">
        <v>2840</v>
      </c>
      <c r="L7" s="207">
        <f t="shared" si="0"/>
        <v>60</v>
      </c>
      <c r="M7" s="92"/>
    </row>
    <row r="8" spans="2:13" s="91" customFormat="1" ht="24.95" customHeight="1" x14ac:dyDescent="0.25">
      <c r="B8" s="320" t="s">
        <v>598</v>
      </c>
      <c r="C8" s="313">
        <v>44319</v>
      </c>
      <c r="D8" s="314">
        <v>0.40625</v>
      </c>
      <c r="E8" s="314">
        <v>0.41736111111111113</v>
      </c>
      <c r="F8" s="312" t="s">
        <v>599</v>
      </c>
      <c r="G8" s="315" t="s">
        <v>600</v>
      </c>
      <c r="H8" s="315" t="s">
        <v>592</v>
      </c>
      <c r="I8" s="315" t="s">
        <v>601</v>
      </c>
      <c r="J8" s="316">
        <v>1430</v>
      </c>
      <c r="K8" s="316">
        <v>1190</v>
      </c>
      <c r="L8" s="207">
        <f t="shared" si="0"/>
        <v>240</v>
      </c>
      <c r="M8" s="92"/>
    </row>
    <row r="9" spans="2:13" s="91" customFormat="1" ht="24.95" customHeight="1" x14ac:dyDescent="0.25">
      <c r="B9" s="320" t="s">
        <v>602</v>
      </c>
      <c r="C9" s="313">
        <v>44320</v>
      </c>
      <c r="D9" s="314">
        <v>0.36805555555555558</v>
      </c>
      <c r="E9" s="314">
        <v>0.37986111111111115</v>
      </c>
      <c r="F9" s="312" t="s">
        <v>603</v>
      </c>
      <c r="G9" s="315" t="s">
        <v>591</v>
      </c>
      <c r="H9" s="315" t="s">
        <v>604</v>
      </c>
      <c r="I9" s="315" t="s">
        <v>605</v>
      </c>
      <c r="J9" s="316">
        <v>5910</v>
      </c>
      <c r="K9" s="316">
        <v>5040</v>
      </c>
      <c r="L9" s="207">
        <f t="shared" si="0"/>
        <v>870</v>
      </c>
      <c r="M9" s="92"/>
    </row>
    <row r="10" spans="2:13" s="91" customFormat="1" ht="24.95" customHeight="1" x14ac:dyDescent="0.25">
      <c r="B10" s="320" t="s">
        <v>606</v>
      </c>
      <c r="C10" s="313">
        <v>44320</v>
      </c>
      <c r="D10" s="314">
        <v>0.3833333333333333</v>
      </c>
      <c r="E10" s="314">
        <v>0.40208333333333335</v>
      </c>
      <c r="F10" s="312" t="s">
        <v>607</v>
      </c>
      <c r="G10" s="315" t="s">
        <v>600</v>
      </c>
      <c r="H10" s="315" t="s">
        <v>592</v>
      </c>
      <c r="I10" s="315" t="s">
        <v>608</v>
      </c>
      <c r="J10" s="316">
        <v>9180</v>
      </c>
      <c r="K10" s="316">
        <v>8200</v>
      </c>
      <c r="L10" s="207">
        <f t="shared" si="0"/>
        <v>980</v>
      </c>
      <c r="M10" s="92"/>
    </row>
    <row r="11" spans="2:13" s="91" customFormat="1" ht="24.95" customHeight="1" x14ac:dyDescent="0.25">
      <c r="B11" s="320" t="s">
        <v>609</v>
      </c>
      <c r="C11" s="313">
        <v>44320</v>
      </c>
      <c r="D11" s="314">
        <v>0.4381944444444445</v>
      </c>
      <c r="E11" s="314">
        <v>0.44791666666666669</v>
      </c>
      <c r="F11" s="312" t="s">
        <v>603</v>
      </c>
      <c r="G11" s="315" t="s">
        <v>591</v>
      </c>
      <c r="H11" s="315" t="s">
        <v>604</v>
      </c>
      <c r="I11" s="315" t="s">
        <v>605</v>
      </c>
      <c r="J11" s="316">
        <v>5540</v>
      </c>
      <c r="K11" s="316">
        <v>5050</v>
      </c>
      <c r="L11" s="207">
        <f t="shared" si="0"/>
        <v>490</v>
      </c>
      <c r="M11" s="92"/>
    </row>
    <row r="12" spans="2:13" s="91" customFormat="1" ht="24.95" customHeight="1" x14ac:dyDescent="0.25">
      <c r="B12" s="317" t="s">
        <v>610</v>
      </c>
      <c r="C12" s="313">
        <v>44320</v>
      </c>
      <c r="D12" s="314">
        <v>0.5</v>
      </c>
      <c r="E12" s="314">
        <v>0.50972222222222219</v>
      </c>
      <c r="F12" s="315" t="s">
        <v>611</v>
      </c>
      <c r="G12" s="315" t="s">
        <v>591</v>
      </c>
      <c r="H12" s="315" t="s">
        <v>592</v>
      </c>
      <c r="I12" s="315" t="s">
        <v>612</v>
      </c>
      <c r="J12" s="316">
        <v>9240</v>
      </c>
      <c r="K12" s="316">
        <v>8340</v>
      </c>
      <c r="L12" s="207">
        <f t="shared" si="0"/>
        <v>900</v>
      </c>
      <c r="M12" s="92"/>
    </row>
    <row r="13" spans="2:13" s="91" customFormat="1" ht="24.95" customHeight="1" x14ac:dyDescent="0.25">
      <c r="B13" s="321">
        <v>200</v>
      </c>
      <c r="C13" s="313">
        <v>44320</v>
      </c>
      <c r="D13" s="314">
        <v>0.61527777777777781</v>
      </c>
      <c r="E13" s="314">
        <v>0.62777777777777777</v>
      </c>
      <c r="F13" s="315" t="s">
        <v>603</v>
      </c>
      <c r="G13" s="315" t="s">
        <v>591</v>
      </c>
      <c r="H13" s="315" t="s">
        <v>604</v>
      </c>
      <c r="I13" s="315" t="s">
        <v>605</v>
      </c>
      <c r="J13" s="316">
        <v>5690</v>
      </c>
      <c r="K13" s="316">
        <v>5050</v>
      </c>
      <c r="L13" s="207">
        <f t="shared" si="0"/>
        <v>640</v>
      </c>
      <c r="M13" s="92"/>
    </row>
    <row r="14" spans="2:13" s="91" customFormat="1" ht="24.95" customHeight="1" x14ac:dyDescent="0.25">
      <c r="B14" s="321">
        <v>201</v>
      </c>
      <c r="C14" s="313">
        <v>44320</v>
      </c>
      <c r="D14" s="314">
        <v>0.62291666666666667</v>
      </c>
      <c r="E14" s="314">
        <v>0.63472222222222219</v>
      </c>
      <c r="F14" s="315" t="s">
        <v>611</v>
      </c>
      <c r="G14" s="315" t="s">
        <v>591</v>
      </c>
      <c r="H14" s="315" t="s">
        <v>592</v>
      </c>
      <c r="I14" s="315" t="s">
        <v>612</v>
      </c>
      <c r="J14" s="316">
        <v>9420</v>
      </c>
      <c r="K14" s="316">
        <v>8340</v>
      </c>
      <c r="L14" s="207">
        <f t="shared" si="0"/>
        <v>1080</v>
      </c>
      <c r="M14" s="92"/>
    </row>
    <row r="15" spans="2:13" s="91" customFormat="1" ht="24.95" customHeight="1" x14ac:dyDescent="0.25">
      <c r="B15" s="321">
        <v>217</v>
      </c>
      <c r="C15" s="313">
        <v>44321</v>
      </c>
      <c r="D15" s="314">
        <v>0.40347222222222223</v>
      </c>
      <c r="E15" s="314">
        <v>0.42986111111111108</v>
      </c>
      <c r="F15" s="315" t="s">
        <v>603</v>
      </c>
      <c r="G15" s="315" t="s">
        <v>591</v>
      </c>
      <c r="H15" s="315" t="s">
        <v>604</v>
      </c>
      <c r="I15" s="315" t="s">
        <v>605</v>
      </c>
      <c r="J15" s="316">
        <v>5880</v>
      </c>
      <c r="K15" s="316">
        <v>5030</v>
      </c>
      <c r="L15" s="207">
        <f t="shared" si="0"/>
        <v>850</v>
      </c>
      <c r="M15" s="92"/>
    </row>
    <row r="16" spans="2:13" s="91" customFormat="1" ht="24.95" customHeight="1" x14ac:dyDescent="0.25">
      <c r="B16" s="321">
        <v>230</v>
      </c>
      <c r="C16" s="313">
        <v>44321</v>
      </c>
      <c r="D16" s="314">
        <v>0.59236111111111112</v>
      </c>
      <c r="E16" s="314">
        <v>0.60833333333333328</v>
      </c>
      <c r="F16" s="315" t="s">
        <v>603</v>
      </c>
      <c r="G16" s="315" t="s">
        <v>591</v>
      </c>
      <c r="H16" s="315" t="s">
        <v>604</v>
      </c>
      <c r="I16" s="315" t="s">
        <v>605</v>
      </c>
      <c r="J16" s="316">
        <v>5920</v>
      </c>
      <c r="K16" s="316">
        <v>5030</v>
      </c>
      <c r="L16" s="207">
        <f t="shared" si="0"/>
        <v>890</v>
      </c>
      <c r="M16" s="92"/>
    </row>
    <row r="17" spans="2:13" s="91" customFormat="1" ht="24.95" customHeight="1" x14ac:dyDescent="0.25">
      <c r="B17" s="321">
        <v>227</v>
      </c>
      <c r="C17" s="313">
        <v>44321</v>
      </c>
      <c r="D17" s="314">
        <v>0.59652777777777777</v>
      </c>
      <c r="E17" s="314">
        <v>0.6</v>
      </c>
      <c r="F17" s="315" t="s">
        <v>613</v>
      </c>
      <c r="G17" s="315" t="s">
        <v>596</v>
      </c>
      <c r="H17" s="315" t="s">
        <v>604</v>
      </c>
      <c r="I17" s="315" t="s">
        <v>614</v>
      </c>
      <c r="J17" s="316">
        <v>7680</v>
      </c>
      <c r="K17" s="316">
        <v>7440</v>
      </c>
      <c r="L17" s="207">
        <f t="shared" si="0"/>
        <v>240</v>
      </c>
      <c r="M17" s="92"/>
    </row>
    <row r="18" spans="2:13" s="91" customFormat="1" ht="24.95" customHeight="1" x14ac:dyDescent="0.25">
      <c r="B18" s="321">
        <v>242</v>
      </c>
      <c r="C18" s="313">
        <v>44322</v>
      </c>
      <c r="D18" s="314">
        <v>0.40763888888888888</v>
      </c>
      <c r="E18" s="314">
        <v>0.41944444444444445</v>
      </c>
      <c r="F18" s="315" t="s">
        <v>603</v>
      </c>
      <c r="G18" s="315" t="s">
        <v>591</v>
      </c>
      <c r="H18" s="315" t="s">
        <v>604</v>
      </c>
      <c r="I18" s="315" t="s">
        <v>605</v>
      </c>
      <c r="J18" s="316">
        <v>5720</v>
      </c>
      <c r="K18" s="316">
        <v>5000</v>
      </c>
      <c r="L18" s="207">
        <f t="shared" si="0"/>
        <v>720</v>
      </c>
      <c r="M18" s="92"/>
    </row>
    <row r="19" spans="2:13" s="91" customFormat="1" ht="24.95" customHeight="1" x14ac:dyDescent="0.25">
      <c r="B19" s="321">
        <v>251</v>
      </c>
      <c r="C19" s="313">
        <v>44322</v>
      </c>
      <c r="D19" s="314">
        <v>0.53055555555555556</v>
      </c>
      <c r="E19" s="314">
        <v>0.54583333333333328</v>
      </c>
      <c r="F19" s="315" t="s">
        <v>603</v>
      </c>
      <c r="G19" s="315" t="s">
        <v>600</v>
      </c>
      <c r="H19" s="315" t="s">
        <v>604</v>
      </c>
      <c r="I19" s="315" t="s">
        <v>605</v>
      </c>
      <c r="J19" s="316">
        <v>5790</v>
      </c>
      <c r="K19" s="316">
        <v>4850</v>
      </c>
      <c r="L19" s="207">
        <f t="shared" si="0"/>
        <v>940</v>
      </c>
      <c r="M19" s="92"/>
    </row>
    <row r="20" spans="2:13" s="91" customFormat="1" ht="24.95" customHeight="1" x14ac:dyDescent="0.25">
      <c r="B20" s="321">
        <v>258</v>
      </c>
      <c r="C20" s="313">
        <v>44322</v>
      </c>
      <c r="D20" s="314">
        <v>0.57777777777777783</v>
      </c>
      <c r="E20" s="314">
        <v>0.65208333333333335</v>
      </c>
      <c r="F20" s="315" t="s">
        <v>590</v>
      </c>
      <c r="G20" s="315" t="s">
        <v>591</v>
      </c>
      <c r="H20" s="315" t="s">
        <v>592</v>
      </c>
      <c r="I20" s="315" t="s">
        <v>465</v>
      </c>
      <c r="J20" s="316">
        <v>8030</v>
      </c>
      <c r="K20" s="316">
        <v>4630</v>
      </c>
      <c r="L20" s="207">
        <f t="shared" si="0"/>
        <v>3400</v>
      </c>
      <c r="M20" s="92"/>
    </row>
    <row r="21" spans="2:13" s="91" customFormat="1" ht="24.95" customHeight="1" x14ac:dyDescent="0.25">
      <c r="B21" s="321">
        <v>259</v>
      </c>
      <c r="C21" s="313">
        <v>44322</v>
      </c>
      <c r="D21" s="314">
        <v>0.64374999999999993</v>
      </c>
      <c r="E21" s="314">
        <v>0.65833333333333333</v>
      </c>
      <c r="F21" s="315" t="s">
        <v>615</v>
      </c>
      <c r="G21" s="315" t="s">
        <v>591</v>
      </c>
      <c r="H21" s="315" t="s">
        <v>592</v>
      </c>
      <c r="I21" s="315" t="s">
        <v>616</v>
      </c>
      <c r="J21" s="316">
        <v>9120</v>
      </c>
      <c r="K21" s="316">
        <v>7460</v>
      </c>
      <c r="L21" s="207">
        <f t="shared" si="0"/>
        <v>1660</v>
      </c>
      <c r="M21" s="92"/>
    </row>
    <row r="22" spans="2:13" s="91" customFormat="1" ht="24.95" customHeight="1" x14ac:dyDescent="0.25">
      <c r="B22" s="321">
        <v>271</v>
      </c>
      <c r="C22" s="313">
        <v>44323</v>
      </c>
      <c r="D22" s="314">
        <v>0.3611111111111111</v>
      </c>
      <c r="E22" s="314">
        <v>0.40069444444444446</v>
      </c>
      <c r="F22" s="315" t="s">
        <v>617</v>
      </c>
      <c r="G22" s="315" t="s">
        <v>600</v>
      </c>
      <c r="H22" s="315" t="s">
        <v>592</v>
      </c>
      <c r="I22" s="315" t="s">
        <v>474</v>
      </c>
      <c r="J22" s="316">
        <v>4680</v>
      </c>
      <c r="K22" s="316">
        <v>3680</v>
      </c>
      <c r="L22" s="207">
        <f t="shared" si="0"/>
        <v>1000</v>
      </c>
      <c r="M22" s="92"/>
    </row>
    <row r="23" spans="2:13" s="91" customFormat="1" ht="24.95" customHeight="1" x14ac:dyDescent="0.25">
      <c r="B23" s="321">
        <v>269</v>
      </c>
      <c r="C23" s="313">
        <v>44323</v>
      </c>
      <c r="D23" s="314">
        <v>0.36388888888888887</v>
      </c>
      <c r="E23" s="314">
        <v>0.37708333333333338</v>
      </c>
      <c r="F23" s="315" t="s">
        <v>603</v>
      </c>
      <c r="G23" s="315" t="s">
        <v>591</v>
      </c>
      <c r="H23" s="315" t="s">
        <v>604</v>
      </c>
      <c r="I23" s="315" t="s">
        <v>605</v>
      </c>
      <c r="J23" s="316">
        <v>5750</v>
      </c>
      <c r="K23" s="316">
        <v>5020</v>
      </c>
      <c r="L23" s="207">
        <f t="shared" si="0"/>
        <v>730</v>
      </c>
      <c r="M23" s="92"/>
    </row>
    <row r="24" spans="2:13" s="91" customFormat="1" ht="24.95" customHeight="1" x14ac:dyDescent="0.25">
      <c r="B24" s="321">
        <v>273</v>
      </c>
      <c r="C24" s="313">
        <v>44323</v>
      </c>
      <c r="D24" s="314">
        <v>0.39930555555555558</v>
      </c>
      <c r="E24" s="314">
        <v>0.41597222222222219</v>
      </c>
      <c r="F24" s="315" t="s">
        <v>618</v>
      </c>
      <c r="G24" s="315" t="s">
        <v>591</v>
      </c>
      <c r="H24" s="315" t="s">
        <v>592</v>
      </c>
      <c r="I24" s="315" t="s">
        <v>614</v>
      </c>
      <c r="J24" s="316">
        <v>2860</v>
      </c>
      <c r="K24" s="316">
        <v>2230</v>
      </c>
      <c r="L24" s="207">
        <f t="shared" si="0"/>
        <v>630</v>
      </c>
      <c r="M24" s="92"/>
    </row>
    <row r="25" spans="2:13" s="91" customFormat="1" ht="24.95" customHeight="1" x14ac:dyDescent="0.25">
      <c r="B25" s="321">
        <v>275</v>
      </c>
      <c r="C25" s="313">
        <v>44323</v>
      </c>
      <c r="D25" s="314">
        <v>0.44166666666666665</v>
      </c>
      <c r="E25" s="314">
        <v>0.45416666666666666</v>
      </c>
      <c r="F25" s="315" t="s">
        <v>603</v>
      </c>
      <c r="G25" s="315" t="s">
        <v>591</v>
      </c>
      <c r="H25" s="315" t="s">
        <v>604</v>
      </c>
      <c r="I25" s="315" t="s">
        <v>605</v>
      </c>
      <c r="J25" s="316">
        <v>5740</v>
      </c>
      <c r="K25" s="316">
        <v>4940</v>
      </c>
      <c r="L25" s="207">
        <f t="shared" si="0"/>
        <v>800</v>
      </c>
      <c r="M25" s="92"/>
    </row>
    <row r="26" spans="2:13" s="91" customFormat="1" ht="24.95" customHeight="1" x14ac:dyDescent="0.25">
      <c r="B26" s="321">
        <v>278</v>
      </c>
      <c r="C26" s="313">
        <v>44323</v>
      </c>
      <c r="D26" s="314">
        <v>0.48749999999999999</v>
      </c>
      <c r="E26" s="314">
        <v>0.50069444444444444</v>
      </c>
      <c r="F26" s="315" t="s">
        <v>618</v>
      </c>
      <c r="G26" s="315" t="s">
        <v>591</v>
      </c>
      <c r="H26" s="315" t="s">
        <v>592</v>
      </c>
      <c r="I26" s="315" t="s">
        <v>614</v>
      </c>
      <c r="J26" s="316">
        <v>2670</v>
      </c>
      <c r="K26" s="316">
        <v>2060</v>
      </c>
      <c r="L26" s="207">
        <f t="shared" si="0"/>
        <v>610</v>
      </c>
      <c r="M26" s="92"/>
    </row>
    <row r="27" spans="2:13" s="91" customFormat="1" ht="24.95" customHeight="1" x14ac:dyDescent="0.25">
      <c r="B27" s="321">
        <v>277</v>
      </c>
      <c r="C27" s="313">
        <v>44323</v>
      </c>
      <c r="D27" s="314">
        <v>0.45763888888888887</v>
      </c>
      <c r="E27" s="314">
        <v>0.49236111111111108</v>
      </c>
      <c r="F27" s="315" t="s">
        <v>590</v>
      </c>
      <c r="G27" s="315" t="s">
        <v>591</v>
      </c>
      <c r="H27" s="315" t="s">
        <v>592</v>
      </c>
      <c r="I27" s="315" t="s">
        <v>465</v>
      </c>
      <c r="J27" s="316">
        <v>5850</v>
      </c>
      <c r="K27" s="316">
        <v>4460</v>
      </c>
      <c r="L27" s="207">
        <f t="shared" si="0"/>
        <v>1390</v>
      </c>
      <c r="M27" s="92"/>
    </row>
    <row r="28" spans="2:13" s="91" customFormat="1" ht="24.95" customHeight="1" x14ac:dyDescent="0.25">
      <c r="B28" s="321">
        <v>282</v>
      </c>
      <c r="C28" s="313">
        <v>44323</v>
      </c>
      <c r="D28" s="314">
        <v>0.57430555555555551</v>
      </c>
      <c r="E28" s="314">
        <v>0.58680555555555558</v>
      </c>
      <c r="F28" s="315" t="s">
        <v>603</v>
      </c>
      <c r="G28" s="315" t="s">
        <v>596</v>
      </c>
      <c r="H28" s="315" t="s">
        <v>604</v>
      </c>
      <c r="I28" s="315" t="s">
        <v>605</v>
      </c>
      <c r="J28" s="316">
        <v>5470</v>
      </c>
      <c r="K28" s="316">
        <v>4810</v>
      </c>
      <c r="L28" s="207">
        <f t="shared" si="0"/>
        <v>660</v>
      </c>
      <c r="M28" s="92"/>
    </row>
    <row r="29" spans="2:13" s="91" customFormat="1" ht="24.95" customHeight="1" x14ac:dyDescent="0.25">
      <c r="B29" s="321">
        <v>284</v>
      </c>
      <c r="C29" s="313">
        <v>44323</v>
      </c>
      <c r="D29" s="314">
        <v>0.59236111111111112</v>
      </c>
      <c r="E29" s="314">
        <v>0.60625000000000007</v>
      </c>
      <c r="F29" s="315" t="s">
        <v>619</v>
      </c>
      <c r="G29" s="315" t="s">
        <v>591</v>
      </c>
      <c r="H29" s="315" t="s">
        <v>592</v>
      </c>
      <c r="I29" s="315" t="s">
        <v>620</v>
      </c>
      <c r="J29" s="316">
        <v>5440</v>
      </c>
      <c r="K29" s="316">
        <v>4250</v>
      </c>
      <c r="L29" s="207">
        <f t="shared" si="0"/>
        <v>1190</v>
      </c>
      <c r="M29" s="92"/>
    </row>
    <row r="30" spans="2:13" s="91" customFormat="1" ht="24.95" customHeight="1" x14ac:dyDescent="0.25">
      <c r="B30" s="321">
        <v>288</v>
      </c>
      <c r="C30" s="313">
        <v>44323</v>
      </c>
      <c r="D30" s="314">
        <v>0.64652777777777781</v>
      </c>
      <c r="E30" s="314">
        <v>0.68055555555555547</v>
      </c>
      <c r="F30" s="315" t="s">
        <v>621</v>
      </c>
      <c r="G30" s="315" t="s">
        <v>600</v>
      </c>
      <c r="H30" s="315" t="s">
        <v>592</v>
      </c>
      <c r="I30" s="315" t="s">
        <v>474</v>
      </c>
      <c r="J30" s="316">
        <v>3850</v>
      </c>
      <c r="K30" s="316">
        <v>2320</v>
      </c>
      <c r="L30" s="207">
        <f t="shared" si="0"/>
        <v>1530</v>
      </c>
      <c r="M30" s="92"/>
    </row>
    <row r="31" spans="2:13" s="91" customFormat="1" ht="24.95" customHeight="1" x14ac:dyDescent="0.25">
      <c r="B31" s="321">
        <v>287</v>
      </c>
      <c r="C31" s="313">
        <v>44323</v>
      </c>
      <c r="D31" s="314">
        <v>0.66111111111111109</v>
      </c>
      <c r="E31" s="314">
        <v>0.6743055555555556</v>
      </c>
      <c r="F31" s="315" t="s">
        <v>619</v>
      </c>
      <c r="G31" s="315" t="s">
        <v>591</v>
      </c>
      <c r="H31" s="315" t="s">
        <v>592</v>
      </c>
      <c r="I31" s="315" t="s">
        <v>620</v>
      </c>
      <c r="J31" s="316">
        <v>5470</v>
      </c>
      <c r="K31" s="316">
        <v>4160</v>
      </c>
      <c r="L31" s="207">
        <f t="shared" si="0"/>
        <v>1310</v>
      </c>
      <c r="M31" s="92"/>
    </row>
    <row r="32" spans="2:13" s="91" customFormat="1" ht="24.95" customHeight="1" x14ac:dyDescent="0.25">
      <c r="B32" s="321">
        <v>266</v>
      </c>
      <c r="C32" s="313">
        <v>44323</v>
      </c>
      <c r="D32" s="314">
        <v>0.32222222222222224</v>
      </c>
      <c r="E32" s="314">
        <v>0.33124999999999999</v>
      </c>
      <c r="F32" s="315" t="s">
        <v>622</v>
      </c>
      <c r="G32" s="315" t="s">
        <v>623</v>
      </c>
      <c r="H32" s="315" t="s">
        <v>592</v>
      </c>
      <c r="I32" s="315" t="s">
        <v>624</v>
      </c>
      <c r="J32" s="316">
        <v>28730</v>
      </c>
      <c r="K32" s="316">
        <v>11060</v>
      </c>
      <c r="L32" s="207">
        <f t="shared" si="0"/>
        <v>17670</v>
      </c>
      <c r="M32" s="92"/>
    </row>
    <row r="33" spans="2:13" s="91" customFormat="1" ht="24.95" customHeight="1" x14ac:dyDescent="0.25">
      <c r="B33" s="321">
        <v>267</v>
      </c>
      <c r="C33" s="313">
        <v>44323</v>
      </c>
      <c r="D33" s="314">
        <v>0.3298611111111111</v>
      </c>
      <c r="E33" s="314">
        <v>0.34097222222222223</v>
      </c>
      <c r="F33" s="315" t="s">
        <v>625</v>
      </c>
      <c r="G33" s="315" t="s">
        <v>623</v>
      </c>
      <c r="H33" s="315" t="s">
        <v>592</v>
      </c>
      <c r="I33" s="315" t="s">
        <v>626</v>
      </c>
      <c r="J33" s="316">
        <v>26090</v>
      </c>
      <c r="K33" s="316">
        <v>11120</v>
      </c>
      <c r="L33" s="207">
        <f t="shared" si="0"/>
        <v>14970</v>
      </c>
      <c r="M33" s="92"/>
    </row>
    <row r="34" spans="2:13" s="91" customFormat="1" ht="24.95" customHeight="1" x14ac:dyDescent="0.25">
      <c r="B34" s="321">
        <v>268</v>
      </c>
      <c r="C34" s="313">
        <v>44323</v>
      </c>
      <c r="D34" s="314">
        <v>0.36249999999999999</v>
      </c>
      <c r="E34" s="314">
        <v>0.37013888888888885</v>
      </c>
      <c r="F34" s="315" t="s">
        <v>622</v>
      </c>
      <c r="G34" s="315" t="s">
        <v>623</v>
      </c>
      <c r="H34" s="315" t="s">
        <v>592</v>
      </c>
      <c r="I34" s="315" t="s">
        <v>624</v>
      </c>
      <c r="J34" s="316">
        <v>28820</v>
      </c>
      <c r="K34" s="316">
        <v>11040</v>
      </c>
      <c r="L34" s="207">
        <f t="shared" si="0"/>
        <v>17780</v>
      </c>
      <c r="M34" s="92"/>
    </row>
    <row r="35" spans="2:13" s="91" customFormat="1" ht="24.95" customHeight="1" x14ac:dyDescent="0.25">
      <c r="B35" s="321">
        <v>270</v>
      </c>
      <c r="C35" s="313">
        <v>44323</v>
      </c>
      <c r="D35" s="314">
        <v>0.3743055555555555</v>
      </c>
      <c r="E35" s="314">
        <v>0.38263888888888892</v>
      </c>
      <c r="F35" s="315" t="s">
        <v>625</v>
      </c>
      <c r="G35" s="315" t="s">
        <v>623</v>
      </c>
      <c r="H35" s="315" t="s">
        <v>592</v>
      </c>
      <c r="I35" s="315" t="s">
        <v>626</v>
      </c>
      <c r="J35" s="316">
        <v>27650</v>
      </c>
      <c r="K35" s="316">
        <v>11120</v>
      </c>
      <c r="L35" s="207">
        <f t="shared" si="0"/>
        <v>16530</v>
      </c>
      <c r="M35" s="92"/>
    </row>
    <row r="36" spans="2:13" s="91" customFormat="1" ht="24.95" customHeight="1" x14ac:dyDescent="0.25">
      <c r="B36" s="321">
        <v>274</v>
      </c>
      <c r="C36" s="313">
        <v>44323</v>
      </c>
      <c r="D36" s="314">
        <v>0.40972222222222227</v>
      </c>
      <c r="E36" s="314">
        <v>0.42152777777777778</v>
      </c>
      <c r="F36" s="315" t="s">
        <v>622</v>
      </c>
      <c r="G36" s="315" t="s">
        <v>623</v>
      </c>
      <c r="H36" s="315" t="s">
        <v>592</v>
      </c>
      <c r="I36" s="315" t="s">
        <v>624</v>
      </c>
      <c r="J36" s="316">
        <v>29500</v>
      </c>
      <c r="K36" s="316">
        <v>11010</v>
      </c>
      <c r="L36" s="207">
        <f t="shared" si="0"/>
        <v>18490</v>
      </c>
      <c r="M36" s="92"/>
    </row>
    <row r="37" spans="2:13" s="91" customFormat="1" ht="24.95" customHeight="1" x14ac:dyDescent="0.25">
      <c r="B37" s="321">
        <v>285</v>
      </c>
      <c r="C37" s="313">
        <v>44323</v>
      </c>
      <c r="D37" s="314">
        <v>0.6479166666666667</v>
      </c>
      <c r="E37" s="314">
        <v>0.65625</v>
      </c>
      <c r="F37" s="315" t="s">
        <v>622</v>
      </c>
      <c r="G37" s="315" t="s">
        <v>623</v>
      </c>
      <c r="H37" s="315" t="s">
        <v>592</v>
      </c>
      <c r="I37" s="315" t="s">
        <v>474</v>
      </c>
      <c r="J37" s="316">
        <v>32360</v>
      </c>
      <c r="K37" s="316">
        <v>11040</v>
      </c>
      <c r="L37" s="207">
        <f t="shared" si="0"/>
        <v>21320</v>
      </c>
      <c r="M37" s="92"/>
    </row>
    <row r="38" spans="2:13" s="91" customFormat="1" ht="24.95" customHeight="1" x14ac:dyDescent="0.25">
      <c r="B38" s="321">
        <v>286</v>
      </c>
      <c r="C38" s="313">
        <v>44323</v>
      </c>
      <c r="D38" s="314">
        <v>0.65972222222222221</v>
      </c>
      <c r="E38" s="314">
        <v>0.66805555555555562</v>
      </c>
      <c r="F38" s="315" t="s">
        <v>627</v>
      </c>
      <c r="G38" s="315" t="s">
        <v>623</v>
      </c>
      <c r="H38" s="315" t="s">
        <v>592</v>
      </c>
      <c r="I38" s="315" t="s">
        <v>626</v>
      </c>
      <c r="J38" s="316">
        <v>25710</v>
      </c>
      <c r="K38" s="316">
        <v>11110</v>
      </c>
      <c r="L38" s="207">
        <f t="shared" si="0"/>
        <v>14600</v>
      </c>
      <c r="M38" s="92"/>
    </row>
    <row r="39" spans="2:13" s="91" customFormat="1" ht="24.95" customHeight="1" x14ac:dyDescent="0.25">
      <c r="B39" s="321">
        <v>289</v>
      </c>
      <c r="C39" s="313">
        <v>44323</v>
      </c>
      <c r="D39" s="314">
        <v>0.68402777777777779</v>
      </c>
      <c r="E39" s="314">
        <v>0.68958333333333333</v>
      </c>
      <c r="F39" s="315" t="s">
        <v>622</v>
      </c>
      <c r="G39" s="315" t="s">
        <v>623</v>
      </c>
      <c r="H39" s="315" t="s">
        <v>592</v>
      </c>
      <c r="I39" s="315" t="s">
        <v>474</v>
      </c>
      <c r="J39" s="316">
        <v>25000</v>
      </c>
      <c r="K39" s="316">
        <v>11000</v>
      </c>
      <c r="L39" s="207">
        <f t="shared" si="0"/>
        <v>14000</v>
      </c>
      <c r="M39" s="92"/>
    </row>
    <row r="40" spans="2:13" s="91" customFormat="1" ht="24.95" customHeight="1" x14ac:dyDescent="0.25">
      <c r="B40" s="321">
        <v>296</v>
      </c>
      <c r="C40" s="313">
        <v>44324</v>
      </c>
      <c r="D40" s="314">
        <v>0.36388888888888887</v>
      </c>
      <c r="E40" s="314">
        <v>0.36874999999999997</v>
      </c>
      <c r="F40" s="315" t="s">
        <v>628</v>
      </c>
      <c r="G40" s="315" t="s">
        <v>591</v>
      </c>
      <c r="H40" s="315" t="s">
        <v>604</v>
      </c>
      <c r="I40" s="315" t="s">
        <v>483</v>
      </c>
      <c r="J40" s="316">
        <v>1030</v>
      </c>
      <c r="K40" s="316">
        <v>990</v>
      </c>
      <c r="L40" s="207">
        <f t="shared" si="0"/>
        <v>40</v>
      </c>
      <c r="M40" s="92"/>
    </row>
    <row r="41" spans="2:13" s="91" customFormat="1" ht="24.95" customHeight="1" x14ac:dyDescent="0.25">
      <c r="B41" s="321">
        <v>297</v>
      </c>
      <c r="C41" s="313">
        <v>44324</v>
      </c>
      <c r="D41" s="314">
        <v>0.39583333333333331</v>
      </c>
      <c r="E41" s="314">
        <v>0.40972222222222227</v>
      </c>
      <c r="F41" s="315" t="s">
        <v>615</v>
      </c>
      <c r="G41" s="315" t="s">
        <v>591</v>
      </c>
      <c r="H41" s="315" t="s">
        <v>592</v>
      </c>
      <c r="I41" s="315" t="s">
        <v>629</v>
      </c>
      <c r="J41" s="316">
        <v>8470</v>
      </c>
      <c r="K41" s="316">
        <v>7450</v>
      </c>
      <c r="L41" s="207">
        <f t="shared" si="0"/>
        <v>1020</v>
      </c>
      <c r="M41" s="92"/>
    </row>
    <row r="42" spans="2:13" s="91" customFormat="1" ht="24.95" customHeight="1" x14ac:dyDescent="0.25">
      <c r="B42" s="321">
        <v>299</v>
      </c>
      <c r="C42" s="313">
        <v>44324</v>
      </c>
      <c r="D42" s="314">
        <v>0.43541666666666662</v>
      </c>
      <c r="E42" s="314">
        <v>0.44791666666666669</v>
      </c>
      <c r="F42" s="315" t="s">
        <v>628</v>
      </c>
      <c r="G42" s="315" t="s">
        <v>591</v>
      </c>
      <c r="H42" s="315" t="s">
        <v>604</v>
      </c>
      <c r="I42" s="315" t="s">
        <v>483</v>
      </c>
      <c r="J42" s="316">
        <v>1510</v>
      </c>
      <c r="K42" s="316">
        <v>990</v>
      </c>
      <c r="L42" s="207">
        <f t="shared" si="0"/>
        <v>520</v>
      </c>
      <c r="M42" s="92"/>
    </row>
    <row r="43" spans="2:13" s="91" customFormat="1" ht="24.95" customHeight="1" x14ac:dyDescent="0.25">
      <c r="B43" s="321">
        <v>295</v>
      </c>
      <c r="C43" s="313">
        <v>44324</v>
      </c>
      <c r="D43" s="314">
        <v>0.3576388888888889</v>
      </c>
      <c r="E43" s="314">
        <v>0.36527777777777781</v>
      </c>
      <c r="F43" s="315" t="s">
        <v>622</v>
      </c>
      <c r="G43" s="315" t="s">
        <v>623</v>
      </c>
      <c r="H43" s="315" t="s">
        <v>592</v>
      </c>
      <c r="I43" s="315" t="s">
        <v>624</v>
      </c>
      <c r="J43" s="316">
        <v>32940</v>
      </c>
      <c r="K43" s="316">
        <v>11060</v>
      </c>
      <c r="L43" s="207">
        <f t="shared" si="0"/>
        <v>21880</v>
      </c>
      <c r="M43" s="92"/>
    </row>
    <row r="44" spans="2:13" s="91" customFormat="1" ht="24.95" customHeight="1" x14ac:dyDescent="0.25">
      <c r="B44" s="321">
        <v>298</v>
      </c>
      <c r="C44" s="313">
        <v>44324</v>
      </c>
      <c r="D44" s="314">
        <v>0.43888888888888888</v>
      </c>
      <c r="E44" s="314">
        <v>0.4458333333333333</v>
      </c>
      <c r="F44" s="315" t="s">
        <v>627</v>
      </c>
      <c r="G44" s="315" t="s">
        <v>623</v>
      </c>
      <c r="H44" s="315" t="s">
        <v>592</v>
      </c>
      <c r="I44" s="315" t="s">
        <v>626</v>
      </c>
      <c r="J44" s="316">
        <v>31010</v>
      </c>
      <c r="K44" s="316">
        <v>11270</v>
      </c>
      <c r="L44" s="207">
        <f t="shared" si="0"/>
        <v>19740</v>
      </c>
      <c r="M44" s="92"/>
    </row>
    <row r="45" spans="2:13" s="91" customFormat="1" ht="24.95" customHeight="1" x14ac:dyDescent="0.25">
      <c r="B45" s="321">
        <v>302</v>
      </c>
      <c r="C45" s="313">
        <v>44324</v>
      </c>
      <c r="D45" s="314">
        <v>0.48472222222222222</v>
      </c>
      <c r="E45" s="314">
        <v>0.4916666666666667</v>
      </c>
      <c r="F45" s="315" t="s">
        <v>627</v>
      </c>
      <c r="G45" s="315" t="s">
        <v>623</v>
      </c>
      <c r="H45" s="315" t="s">
        <v>592</v>
      </c>
      <c r="I45" s="315" t="s">
        <v>626</v>
      </c>
      <c r="J45" s="316">
        <v>28760</v>
      </c>
      <c r="K45" s="316">
        <v>11250</v>
      </c>
      <c r="L45" s="207">
        <f t="shared" si="0"/>
        <v>17510</v>
      </c>
      <c r="M45" s="92"/>
    </row>
    <row r="46" spans="2:13" s="91" customFormat="1" ht="24.95" customHeight="1" x14ac:dyDescent="0.25">
      <c r="B46" s="321">
        <v>306</v>
      </c>
      <c r="C46" s="313">
        <v>44324</v>
      </c>
      <c r="D46" s="314">
        <v>1.0395833333333333</v>
      </c>
      <c r="E46" s="314">
        <v>0.63263888888888886</v>
      </c>
      <c r="F46" s="315" t="s">
        <v>627</v>
      </c>
      <c r="G46" s="315" t="s">
        <v>623</v>
      </c>
      <c r="H46" s="315" t="s">
        <v>592</v>
      </c>
      <c r="I46" s="315" t="s">
        <v>626</v>
      </c>
      <c r="J46" s="316">
        <v>28460</v>
      </c>
      <c r="K46" s="316">
        <v>11180</v>
      </c>
      <c r="L46" s="207">
        <f t="shared" si="0"/>
        <v>17280</v>
      </c>
      <c r="M46" s="92"/>
    </row>
    <row r="47" spans="2:13" s="91" customFormat="1" ht="24.95" customHeight="1" x14ac:dyDescent="0.25">
      <c r="B47" s="321">
        <v>315</v>
      </c>
      <c r="C47" s="313">
        <v>44326</v>
      </c>
      <c r="D47" s="314">
        <v>0.3888888888888889</v>
      </c>
      <c r="E47" s="314">
        <v>0.39999999999999997</v>
      </c>
      <c r="F47" s="315" t="s">
        <v>603</v>
      </c>
      <c r="G47" s="315" t="s">
        <v>591</v>
      </c>
      <c r="H47" s="315" t="s">
        <v>604</v>
      </c>
      <c r="I47" s="315" t="s">
        <v>605</v>
      </c>
      <c r="J47" s="316">
        <v>5710</v>
      </c>
      <c r="K47" s="316">
        <v>5090</v>
      </c>
      <c r="L47" s="207">
        <f t="shared" si="0"/>
        <v>620</v>
      </c>
      <c r="M47" s="92"/>
    </row>
    <row r="48" spans="2:13" s="91" customFormat="1" ht="24.95" customHeight="1" x14ac:dyDescent="0.25">
      <c r="B48" s="321">
        <v>318</v>
      </c>
      <c r="C48" s="313">
        <v>44326</v>
      </c>
      <c r="D48" s="314">
        <v>0.47013888888888888</v>
      </c>
      <c r="E48" s="314">
        <v>0.48194444444444445</v>
      </c>
      <c r="F48" s="315" t="s">
        <v>599</v>
      </c>
      <c r="G48" s="315" t="s">
        <v>600</v>
      </c>
      <c r="H48" s="315" t="s">
        <v>592</v>
      </c>
      <c r="I48" s="315" t="s">
        <v>601</v>
      </c>
      <c r="J48" s="316">
        <v>1490</v>
      </c>
      <c r="K48" s="316">
        <v>1050</v>
      </c>
      <c r="L48" s="207">
        <f t="shared" si="0"/>
        <v>440</v>
      </c>
      <c r="M48" s="92"/>
    </row>
    <row r="49" spans="2:13" s="91" customFormat="1" ht="24.95" customHeight="1" x14ac:dyDescent="0.25">
      <c r="B49" s="321">
        <v>331</v>
      </c>
      <c r="C49" s="313">
        <v>44327</v>
      </c>
      <c r="D49" s="314">
        <v>0.4055555555555555</v>
      </c>
      <c r="E49" s="314">
        <v>0.41597222222222219</v>
      </c>
      <c r="F49" s="315" t="s">
        <v>630</v>
      </c>
      <c r="G49" s="315" t="s">
        <v>623</v>
      </c>
      <c r="H49" s="315" t="s">
        <v>592</v>
      </c>
      <c r="I49" s="315" t="s">
        <v>612</v>
      </c>
      <c r="J49" s="316">
        <v>10110</v>
      </c>
      <c r="K49" s="316">
        <v>8320</v>
      </c>
      <c r="L49" s="207">
        <f t="shared" si="0"/>
        <v>1790</v>
      </c>
      <c r="M49" s="92"/>
    </row>
    <row r="50" spans="2:13" s="91" customFormat="1" ht="24.95" customHeight="1" x14ac:dyDescent="0.25">
      <c r="B50" s="321">
        <v>337</v>
      </c>
      <c r="C50" s="313">
        <v>44327</v>
      </c>
      <c r="D50" s="314">
        <v>0.47083333333333338</v>
      </c>
      <c r="E50" s="314">
        <v>0.48333333333333334</v>
      </c>
      <c r="F50" s="315" t="s">
        <v>603</v>
      </c>
      <c r="G50" s="315" t="s">
        <v>591</v>
      </c>
      <c r="H50" s="315" t="s">
        <v>604</v>
      </c>
      <c r="I50" s="315" t="s">
        <v>605</v>
      </c>
      <c r="J50" s="316">
        <v>5300</v>
      </c>
      <c r="K50" s="316">
        <v>4930</v>
      </c>
      <c r="L50" s="207">
        <f t="shared" si="0"/>
        <v>370</v>
      </c>
      <c r="M50" s="92"/>
    </row>
    <row r="51" spans="2:13" s="91" customFormat="1" ht="24.95" customHeight="1" x14ac:dyDescent="0.25">
      <c r="B51" s="321">
        <v>332</v>
      </c>
      <c r="C51" s="313">
        <v>44327</v>
      </c>
      <c r="D51" s="314">
        <v>0.42777777777777781</v>
      </c>
      <c r="E51" s="314">
        <v>0.43333333333333335</v>
      </c>
      <c r="F51" s="315" t="s">
        <v>627</v>
      </c>
      <c r="G51" s="315" t="s">
        <v>623</v>
      </c>
      <c r="H51" s="315" t="s">
        <v>592</v>
      </c>
      <c r="I51" s="315" t="s">
        <v>631</v>
      </c>
      <c r="J51" s="316">
        <v>26750</v>
      </c>
      <c r="K51" s="316">
        <v>11410</v>
      </c>
      <c r="L51" s="207">
        <f t="shared" si="0"/>
        <v>15340</v>
      </c>
      <c r="M51" s="92"/>
    </row>
    <row r="52" spans="2:13" s="91" customFormat="1" ht="24.95" customHeight="1" x14ac:dyDescent="0.25">
      <c r="B52" s="321">
        <v>333</v>
      </c>
      <c r="C52" s="313">
        <v>44327</v>
      </c>
      <c r="D52" s="314">
        <v>0.43541666666666662</v>
      </c>
      <c r="E52" s="314">
        <v>0.44305555555555554</v>
      </c>
      <c r="F52" s="315" t="s">
        <v>622</v>
      </c>
      <c r="G52" s="315" t="s">
        <v>623</v>
      </c>
      <c r="H52" s="315" t="s">
        <v>592</v>
      </c>
      <c r="I52" s="315" t="s">
        <v>624</v>
      </c>
      <c r="J52" s="316">
        <v>30200</v>
      </c>
      <c r="K52" s="316">
        <v>12320</v>
      </c>
      <c r="L52" s="207">
        <f t="shared" si="0"/>
        <v>17880</v>
      </c>
      <c r="M52" s="92"/>
    </row>
    <row r="53" spans="2:13" s="91" customFormat="1" ht="24.95" customHeight="1" x14ac:dyDescent="0.25">
      <c r="B53" s="321">
        <v>336</v>
      </c>
      <c r="C53" s="313">
        <v>44327</v>
      </c>
      <c r="D53" s="314">
        <v>0.46875</v>
      </c>
      <c r="E53" s="314">
        <v>0.4770833333333333</v>
      </c>
      <c r="F53" s="315" t="s">
        <v>627</v>
      </c>
      <c r="G53" s="315" t="s">
        <v>623</v>
      </c>
      <c r="H53" s="315" t="s">
        <v>592</v>
      </c>
      <c r="I53" s="315" t="s">
        <v>631</v>
      </c>
      <c r="J53" s="316">
        <v>22010</v>
      </c>
      <c r="K53" s="316">
        <v>12570</v>
      </c>
      <c r="L53" s="207">
        <f t="shared" si="0"/>
        <v>9440</v>
      </c>
      <c r="M53" s="92"/>
    </row>
    <row r="54" spans="2:13" s="91" customFormat="1" ht="24.95" customHeight="1" x14ac:dyDescent="0.25">
      <c r="B54" s="321">
        <v>338</v>
      </c>
      <c r="C54" s="313">
        <v>44327</v>
      </c>
      <c r="D54" s="314">
        <v>0.47916666666666669</v>
      </c>
      <c r="E54" s="314">
        <v>0.48472222222222222</v>
      </c>
      <c r="F54" s="315" t="s">
        <v>622</v>
      </c>
      <c r="G54" s="315" t="s">
        <v>623</v>
      </c>
      <c r="H54" s="315" t="s">
        <v>592</v>
      </c>
      <c r="I54" s="315" t="s">
        <v>624</v>
      </c>
      <c r="J54" s="316">
        <v>25790</v>
      </c>
      <c r="K54" s="316">
        <v>12800</v>
      </c>
      <c r="L54" s="207">
        <f t="shared" si="0"/>
        <v>12990</v>
      </c>
      <c r="M54" s="92"/>
    </row>
    <row r="55" spans="2:13" s="91" customFormat="1" ht="24.95" customHeight="1" x14ac:dyDescent="0.25">
      <c r="B55" s="321">
        <v>341</v>
      </c>
      <c r="C55" s="313">
        <v>44327</v>
      </c>
      <c r="D55" s="314">
        <v>0.56527777777777777</v>
      </c>
      <c r="E55" s="314">
        <v>0.57638888888888895</v>
      </c>
      <c r="F55" s="315" t="s">
        <v>622</v>
      </c>
      <c r="G55" s="315" t="s">
        <v>623</v>
      </c>
      <c r="H55" s="315" t="s">
        <v>592</v>
      </c>
      <c r="I55" s="315" t="s">
        <v>624</v>
      </c>
      <c r="J55" s="316">
        <v>25650</v>
      </c>
      <c r="K55" s="316">
        <v>13070</v>
      </c>
      <c r="L55" s="207">
        <f t="shared" si="0"/>
        <v>12580</v>
      </c>
      <c r="M55" s="92"/>
    </row>
    <row r="56" spans="2:13" s="91" customFormat="1" ht="24.95" customHeight="1" x14ac:dyDescent="0.25">
      <c r="B56" s="321">
        <v>343</v>
      </c>
      <c r="C56" s="313">
        <v>44327</v>
      </c>
      <c r="D56" s="314">
        <v>0.57291666666666663</v>
      </c>
      <c r="E56" s="314">
        <v>0.58263888888888882</v>
      </c>
      <c r="F56" s="315" t="s">
        <v>627</v>
      </c>
      <c r="G56" s="315" t="s">
        <v>623</v>
      </c>
      <c r="H56" s="315" t="s">
        <v>592</v>
      </c>
      <c r="I56" s="315" t="s">
        <v>631</v>
      </c>
      <c r="J56" s="316">
        <v>27210</v>
      </c>
      <c r="K56" s="316">
        <v>12840</v>
      </c>
      <c r="L56" s="207">
        <f t="shared" si="0"/>
        <v>14370</v>
      </c>
      <c r="M56" s="92"/>
    </row>
    <row r="57" spans="2:13" s="91" customFormat="1" ht="24.95" customHeight="1" x14ac:dyDescent="0.25">
      <c r="B57" s="321">
        <v>346</v>
      </c>
      <c r="C57" s="313">
        <v>44327</v>
      </c>
      <c r="D57" s="314">
        <v>0.60486111111111118</v>
      </c>
      <c r="E57" s="314">
        <v>0.6118055555555556</v>
      </c>
      <c r="F57" s="315" t="s">
        <v>622</v>
      </c>
      <c r="G57" s="315" t="s">
        <v>623</v>
      </c>
      <c r="H57" s="315" t="s">
        <v>592</v>
      </c>
      <c r="I57" s="315" t="s">
        <v>624</v>
      </c>
      <c r="J57" s="316">
        <v>23230</v>
      </c>
      <c r="K57" s="316">
        <v>13040</v>
      </c>
      <c r="L57" s="207">
        <f t="shared" si="0"/>
        <v>10190</v>
      </c>
      <c r="M57" s="92"/>
    </row>
    <row r="58" spans="2:13" s="91" customFormat="1" ht="24.95" customHeight="1" x14ac:dyDescent="0.25">
      <c r="B58" s="321">
        <v>348</v>
      </c>
      <c r="C58" s="313">
        <v>44327</v>
      </c>
      <c r="D58" s="314">
        <v>0.61944444444444446</v>
      </c>
      <c r="E58" s="314">
        <v>0.62847222222222221</v>
      </c>
      <c r="F58" s="315" t="s">
        <v>627</v>
      </c>
      <c r="G58" s="315" t="s">
        <v>623</v>
      </c>
      <c r="H58" s="315" t="s">
        <v>592</v>
      </c>
      <c r="I58" s="315" t="s">
        <v>631</v>
      </c>
      <c r="J58" s="316">
        <v>24710</v>
      </c>
      <c r="K58" s="316">
        <v>12510</v>
      </c>
      <c r="L58" s="207">
        <f t="shared" si="0"/>
        <v>12200</v>
      </c>
      <c r="M58" s="92"/>
    </row>
    <row r="59" spans="2:13" s="91" customFormat="1" ht="24.95" customHeight="1" x14ac:dyDescent="0.25">
      <c r="B59" s="321">
        <v>349</v>
      </c>
      <c r="C59" s="313">
        <v>44327</v>
      </c>
      <c r="D59" s="314">
        <v>0.64652777777777781</v>
      </c>
      <c r="E59" s="314">
        <v>0.65347222222222223</v>
      </c>
      <c r="F59" s="315" t="s">
        <v>622</v>
      </c>
      <c r="G59" s="315" t="s">
        <v>623</v>
      </c>
      <c r="H59" s="315" t="s">
        <v>592</v>
      </c>
      <c r="I59" s="315" t="s">
        <v>624</v>
      </c>
      <c r="J59" s="316">
        <v>29240</v>
      </c>
      <c r="K59" s="316">
        <v>12910</v>
      </c>
      <c r="L59" s="207">
        <f t="shared" si="0"/>
        <v>16330</v>
      </c>
      <c r="M59" s="92"/>
    </row>
    <row r="60" spans="2:13" s="91" customFormat="1" ht="24.95" customHeight="1" x14ac:dyDescent="0.25">
      <c r="B60" s="321">
        <v>350</v>
      </c>
      <c r="C60" s="313">
        <v>44327</v>
      </c>
      <c r="D60" s="314">
        <v>0.69305555555555554</v>
      </c>
      <c r="E60" s="314">
        <v>0.70208333333333339</v>
      </c>
      <c r="F60" s="315" t="s">
        <v>627</v>
      </c>
      <c r="G60" s="315" t="s">
        <v>623</v>
      </c>
      <c r="H60" s="315" t="s">
        <v>592</v>
      </c>
      <c r="I60" s="315" t="s">
        <v>631</v>
      </c>
      <c r="J60" s="316">
        <v>24590</v>
      </c>
      <c r="K60" s="316">
        <v>12130</v>
      </c>
      <c r="L60" s="207">
        <f t="shared" si="0"/>
        <v>12460</v>
      </c>
      <c r="M60" s="92"/>
    </row>
    <row r="61" spans="2:13" s="91" customFormat="1" ht="24.95" customHeight="1" x14ac:dyDescent="0.25">
      <c r="B61" s="321">
        <v>372</v>
      </c>
      <c r="C61" s="313">
        <v>44328</v>
      </c>
      <c r="D61" s="314">
        <v>0.55833333333333335</v>
      </c>
      <c r="E61" s="314">
        <v>0.57013888888888886</v>
      </c>
      <c r="F61" s="315" t="s">
        <v>632</v>
      </c>
      <c r="G61" s="315" t="s">
        <v>623</v>
      </c>
      <c r="H61" s="315" t="s">
        <v>592</v>
      </c>
      <c r="I61" s="315" t="s">
        <v>633</v>
      </c>
      <c r="J61" s="316">
        <v>20840</v>
      </c>
      <c r="K61" s="316">
        <v>8260</v>
      </c>
      <c r="L61" s="207">
        <f t="shared" si="0"/>
        <v>12580</v>
      </c>
      <c r="M61" s="92"/>
    </row>
    <row r="62" spans="2:13" s="91" customFormat="1" ht="24.95" customHeight="1" x14ac:dyDescent="0.25">
      <c r="B62" s="321">
        <v>356</v>
      </c>
      <c r="C62" s="313">
        <v>44328</v>
      </c>
      <c r="D62" s="314">
        <v>0.30694444444444441</v>
      </c>
      <c r="E62" s="314">
        <v>0.31458333333333333</v>
      </c>
      <c r="F62" s="315" t="s">
        <v>622</v>
      </c>
      <c r="G62" s="315" t="s">
        <v>623</v>
      </c>
      <c r="H62" s="315" t="s">
        <v>592</v>
      </c>
      <c r="I62" s="315" t="s">
        <v>624</v>
      </c>
      <c r="J62" s="316">
        <v>21830</v>
      </c>
      <c r="K62" s="316">
        <v>12800</v>
      </c>
      <c r="L62" s="207">
        <f t="shared" si="0"/>
        <v>9030</v>
      </c>
      <c r="M62" s="92"/>
    </row>
    <row r="63" spans="2:13" s="91" customFormat="1" ht="24.95" customHeight="1" x14ac:dyDescent="0.25">
      <c r="B63" s="321">
        <v>357</v>
      </c>
      <c r="C63" s="313">
        <v>44328</v>
      </c>
      <c r="D63" s="314">
        <v>0.30694444444444441</v>
      </c>
      <c r="E63" s="314">
        <v>0.31597222222222221</v>
      </c>
      <c r="F63" s="315" t="s">
        <v>627</v>
      </c>
      <c r="G63" s="315" t="s">
        <v>623</v>
      </c>
      <c r="H63" s="315" t="s">
        <v>592</v>
      </c>
      <c r="I63" s="315" t="s">
        <v>626</v>
      </c>
      <c r="J63" s="316">
        <v>23060</v>
      </c>
      <c r="K63" s="316">
        <v>12850</v>
      </c>
      <c r="L63" s="207">
        <f t="shared" si="0"/>
        <v>10210</v>
      </c>
      <c r="M63" s="92"/>
    </row>
    <row r="64" spans="2:13" s="91" customFormat="1" ht="24.95" customHeight="1" x14ac:dyDescent="0.25">
      <c r="B64" s="321">
        <v>358</v>
      </c>
      <c r="C64" s="313">
        <v>44328</v>
      </c>
      <c r="D64" s="314">
        <v>0.35902777777777778</v>
      </c>
      <c r="E64" s="314">
        <v>0.37083333333333335</v>
      </c>
      <c r="F64" s="315" t="s">
        <v>622</v>
      </c>
      <c r="G64" s="315" t="s">
        <v>623</v>
      </c>
      <c r="H64" s="315" t="s">
        <v>592</v>
      </c>
      <c r="I64" s="315" t="s">
        <v>624</v>
      </c>
      <c r="J64" s="316">
        <v>26190</v>
      </c>
      <c r="K64" s="316">
        <v>11550</v>
      </c>
      <c r="L64" s="207">
        <f t="shared" si="0"/>
        <v>14640</v>
      </c>
      <c r="M64" s="92"/>
    </row>
    <row r="65" spans="2:13" s="91" customFormat="1" ht="24.95" customHeight="1" x14ac:dyDescent="0.25">
      <c r="B65" s="321">
        <v>359</v>
      </c>
      <c r="C65" s="313">
        <v>44328</v>
      </c>
      <c r="D65" s="314">
        <v>0.3666666666666667</v>
      </c>
      <c r="E65" s="314">
        <v>0.375</v>
      </c>
      <c r="F65" s="315" t="s">
        <v>627</v>
      </c>
      <c r="G65" s="315" t="s">
        <v>623</v>
      </c>
      <c r="H65" s="315" t="s">
        <v>592</v>
      </c>
      <c r="I65" s="315" t="s">
        <v>626</v>
      </c>
      <c r="J65" s="316">
        <v>26330</v>
      </c>
      <c r="K65" s="316">
        <v>11250</v>
      </c>
      <c r="L65" s="207">
        <f t="shared" si="0"/>
        <v>15080</v>
      </c>
      <c r="M65" s="92"/>
    </row>
    <row r="66" spans="2:13" s="91" customFormat="1" ht="24.95" customHeight="1" x14ac:dyDescent="0.25">
      <c r="B66" s="321">
        <v>360</v>
      </c>
      <c r="C66" s="313">
        <v>44328</v>
      </c>
      <c r="D66" s="314">
        <v>0.40277777777777773</v>
      </c>
      <c r="E66" s="314">
        <v>0.41319444444444442</v>
      </c>
      <c r="F66" s="315" t="s">
        <v>622</v>
      </c>
      <c r="G66" s="315" t="s">
        <v>623</v>
      </c>
      <c r="H66" s="315" t="s">
        <v>592</v>
      </c>
      <c r="I66" s="315" t="s">
        <v>624</v>
      </c>
      <c r="J66" s="316">
        <v>26820</v>
      </c>
      <c r="K66" s="316">
        <v>11420</v>
      </c>
      <c r="L66" s="207">
        <f t="shared" si="0"/>
        <v>15400</v>
      </c>
      <c r="M66" s="92"/>
    </row>
    <row r="67" spans="2:13" s="91" customFormat="1" ht="24.95" customHeight="1" x14ac:dyDescent="0.25">
      <c r="B67" s="321">
        <v>361</v>
      </c>
      <c r="C67" s="313">
        <v>44328</v>
      </c>
      <c r="D67" s="314">
        <v>0.4145833333333333</v>
      </c>
      <c r="E67" s="314">
        <v>0.42291666666666666</v>
      </c>
      <c r="F67" s="315" t="s">
        <v>627</v>
      </c>
      <c r="G67" s="315" t="s">
        <v>623</v>
      </c>
      <c r="H67" s="315" t="s">
        <v>592</v>
      </c>
      <c r="I67" s="315" t="s">
        <v>626</v>
      </c>
      <c r="J67" s="316">
        <v>25730</v>
      </c>
      <c r="K67" s="316">
        <v>11190</v>
      </c>
      <c r="L67" s="207">
        <f t="shared" si="0"/>
        <v>14540</v>
      </c>
      <c r="M67" s="92"/>
    </row>
    <row r="68" spans="2:13" s="91" customFormat="1" ht="24.95" customHeight="1" x14ac:dyDescent="0.25">
      <c r="B68" s="321">
        <v>362</v>
      </c>
      <c r="C68" s="313">
        <v>44328</v>
      </c>
      <c r="D68" s="314">
        <v>0.44722222222222219</v>
      </c>
      <c r="E68" s="314">
        <v>0.45416666666666666</v>
      </c>
      <c r="F68" s="315" t="s">
        <v>622</v>
      </c>
      <c r="G68" s="315" t="s">
        <v>623</v>
      </c>
      <c r="H68" s="315" t="s">
        <v>592</v>
      </c>
      <c r="I68" s="315" t="s">
        <v>624</v>
      </c>
      <c r="J68" s="316">
        <v>27660</v>
      </c>
      <c r="K68" s="316">
        <v>11400</v>
      </c>
      <c r="L68" s="207">
        <f t="shared" si="0"/>
        <v>16260</v>
      </c>
      <c r="M68" s="92"/>
    </row>
    <row r="69" spans="2:13" s="91" customFormat="1" ht="24.95" customHeight="1" x14ac:dyDescent="0.25">
      <c r="B69" s="321">
        <v>364</v>
      </c>
      <c r="C69" s="313">
        <v>44328</v>
      </c>
      <c r="D69" s="314">
        <v>0.4604166666666667</v>
      </c>
      <c r="E69" s="314">
        <v>0.47083333333333338</v>
      </c>
      <c r="F69" s="315" t="s">
        <v>627</v>
      </c>
      <c r="G69" s="315" t="s">
        <v>623</v>
      </c>
      <c r="H69" s="315" t="s">
        <v>592</v>
      </c>
      <c r="I69" s="315" t="s">
        <v>626</v>
      </c>
      <c r="J69" s="316">
        <v>28040</v>
      </c>
      <c r="K69" s="316">
        <v>11140</v>
      </c>
      <c r="L69" s="207">
        <f t="shared" si="0"/>
        <v>16900</v>
      </c>
      <c r="M69" s="92"/>
    </row>
    <row r="70" spans="2:13" s="91" customFormat="1" ht="24.95" customHeight="1" x14ac:dyDescent="0.25">
      <c r="B70" s="321">
        <v>366</v>
      </c>
      <c r="C70" s="313">
        <v>44328</v>
      </c>
      <c r="D70" s="314">
        <v>0.49374999999999997</v>
      </c>
      <c r="E70" s="314">
        <v>0.50208333333333333</v>
      </c>
      <c r="F70" s="315" t="s">
        <v>622</v>
      </c>
      <c r="G70" s="315" t="s">
        <v>623</v>
      </c>
      <c r="H70" s="315" t="s">
        <v>592</v>
      </c>
      <c r="I70" s="315" t="s">
        <v>624</v>
      </c>
      <c r="J70" s="316">
        <v>28060</v>
      </c>
      <c r="K70" s="316">
        <v>11240</v>
      </c>
      <c r="L70" s="207">
        <f t="shared" si="0"/>
        <v>16820</v>
      </c>
      <c r="M70" s="92"/>
    </row>
    <row r="71" spans="2:13" s="91" customFormat="1" ht="24.95" customHeight="1" x14ac:dyDescent="0.25">
      <c r="B71" s="321">
        <v>373</v>
      </c>
      <c r="C71" s="313">
        <v>44328</v>
      </c>
      <c r="D71" s="314">
        <v>0.56597222222222221</v>
      </c>
      <c r="E71" s="314">
        <v>0.5756944444444444</v>
      </c>
      <c r="F71" s="315" t="s">
        <v>627</v>
      </c>
      <c r="G71" s="315" t="s">
        <v>623</v>
      </c>
      <c r="H71" s="315" t="s">
        <v>592</v>
      </c>
      <c r="I71" s="315" t="s">
        <v>626</v>
      </c>
      <c r="J71" s="316">
        <v>31750</v>
      </c>
      <c r="K71" s="316">
        <v>15150</v>
      </c>
      <c r="L71" s="207">
        <f t="shared" si="0"/>
        <v>16600</v>
      </c>
      <c r="M71" s="92"/>
    </row>
    <row r="72" spans="2:13" s="91" customFormat="1" ht="24.95" customHeight="1" x14ac:dyDescent="0.25">
      <c r="B72" s="321">
        <v>374</v>
      </c>
      <c r="C72" s="313">
        <v>44328</v>
      </c>
      <c r="D72" s="314">
        <v>0.56874999999999998</v>
      </c>
      <c r="E72" s="314">
        <v>0.57777777777777783</v>
      </c>
      <c r="F72" s="315" t="s">
        <v>622</v>
      </c>
      <c r="G72" s="315" t="s">
        <v>623</v>
      </c>
      <c r="H72" s="315" t="s">
        <v>592</v>
      </c>
      <c r="I72" s="315" t="s">
        <v>624</v>
      </c>
      <c r="J72" s="316">
        <v>33410</v>
      </c>
      <c r="K72" s="316">
        <v>11360</v>
      </c>
      <c r="L72" s="207">
        <f t="shared" si="0"/>
        <v>22050</v>
      </c>
      <c r="M72" s="92"/>
    </row>
    <row r="73" spans="2:13" s="91" customFormat="1" ht="24.95" customHeight="1" x14ac:dyDescent="0.25">
      <c r="B73" s="321">
        <v>375</v>
      </c>
      <c r="C73" s="313">
        <v>44328</v>
      </c>
      <c r="D73" s="314">
        <v>0.60486111111111118</v>
      </c>
      <c r="E73" s="314">
        <v>0.6166666666666667</v>
      </c>
      <c r="F73" s="315" t="s">
        <v>627</v>
      </c>
      <c r="G73" s="315" t="s">
        <v>623</v>
      </c>
      <c r="H73" s="315" t="s">
        <v>592</v>
      </c>
      <c r="I73" s="315" t="s">
        <v>626</v>
      </c>
      <c r="J73" s="316">
        <v>31780</v>
      </c>
      <c r="K73" s="316">
        <v>16190</v>
      </c>
      <c r="L73" s="207">
        <f t="shared" si="0"/>
        <v>15590</v>
      </c>
      <c r="M73" s="92"/>
    </row>
    <row r="74" spans="2:13" s="91" customFormat="1" ht="24.95" customHeight="1" x14ac:dyDescent="0.25">
      <c r="B74" s="321">
        <v>376</v>
      </c>
      <c r="C74" s="313">
        <v>44328</v>
      </c>
      <c r="D74" s="314">
        <v>0.60902777777777783</v>
      </c>
      <c r="E74" s="314">
        <v>0.61944444444444446</v>
      </c>
      <c r="F74" s="315" t="s">
        <v>622</v>
      </c>
      <c r="G74" s="315" t="s">
        <v>623</v>
      </c>
      <c r="H74" s="315" t="s">
        <v>592</v>
      </c>
      <c r="I74" s="315" t="s">
        <v>624</v>
      </c>
      <c r="J74" s="316">
        <v>30550</v>
      </c>
      <c r="K74" s="316">
        <v>11540</v>
      </c>
      <c r="L74" s="207">
        <f t="shared" si="0"/>
        <v>19010</v>
      </c>
      <c r="M74" s="92"/>
    </row>
    <row r="75" spans="2:13" s="91" customFormat="1" ht="24.95" customHeight="1" x14ac:dyDescent="0.25">
      <c r="B75" s="321">
        <v>379</v>
      </c>
      <c r="C75" s="313">
        <v>44328</v>
      </c>
      <c r="D75" s="314">
        <v>0.65347222222222223</v>
      </c>
      <c r="E75" s="314">
        <v>0.66249999999999998</v>
      </c>
      <c r="F75" s="315" t="s">
        <v>627</v>
      </c>
      <c r="G75" s="315" t="s">
        <v>623</v>
      </c>
      <c r="H75" s="315" t="s">
        <v>592</v>
      </c>
      <c r="I75" s="315" t="s">
        <v>626</v>
      </c>
      <c r="J75" s="316">
        <v>28340</v>
      </c>
      <c r="K75" s="316">
        <v>15300</v>
      </c>
      <c r="L75" s="207">
        <f t="shared" si="0"/>
        <v>13040</v>
      </c>
      <c r="M75" s="92"/>
    </row>
    <row r="76" spans="2:13" s="91" customFormat="1" ht="24.95" customHeight="1" x14ac:dyDescent="0.25">
      <c r="B76" s="321">
        <v>380</v>
      </c>
      <c r="C76" s="313">
        <v>44328</v>
      </c>
      <c r="D76" s="314">
        <v>0.66041666666666665</v>
      </c>
      <c r="E76" s="314">
        <v>0.66875000000000007</v>
      </c>
      <c r="F76" s="315" t="s">
        <v>622</v>
      </c>
      <c r="G76" s="315" t="s">
        <v>623</v>
      </c>
      <c r="H76" s="315" t="s">
        <v>592</v>
      </c>
      <c r="I76" s="315" t="s">
        <v>624</v>
      </c>
      <c r="J76" s="316">
        <v>27110</v>
      </c>
      <c r="K76" s="316">
        <v>11400</v>
      </c>
      <c r="L76" s="207">
        <f t="shared" si="0"/>
        <v>15710</v>
      </c>
      <c r="M76" s="92"/>
    </row>
    <row r="77" spans="2:13" s="91" customFormat="1" ht="24.95" customHeight="1" x14ac:dyDescent="0.25">
      <c r="B77" s="321">
        <v>387</v>
      </c>
      <c r="C77" s="313">
        <v>44329</v>
      </c>
      <c r="D77" s="314">
        <v>0.34166666666666662</v>
      </c>
      <c r="E77" s="314">
        <v>0.35069444444444442</v>
      </c>
      <c r="F77" s="315" t="s">
        <v>627</v>
      </c>
      <c r="G77" s="315" t="s">
        <v>623</v>
      </c>
      <c r="H77" s="315" t="s">
        <v>592</v>
      </c>
      <c r="I77" s="315" t="s">
        <v>626</v>
      </c>
      <c r="J77" s="316">
        <v>20690</v>
      </c>
      <c r="K77" s="316">
        <v>12220</v>
      </c>
      <c r="L77" s="207">
        <f t="shared" si="0"/>
        <v>8470</v>
      </c>
      <c r="M77" s="92"/>
    </row>
    <row r="78" spans="2:13" s="91" customFormat="1" ht="24.75" customHeight="1" x14ac:dyDescent="0.25">
      <c r="B78" s="321">
        <v>399</v>
      </c>
      <c r="C78" s="313">
        <v>44330</v>
      </c>
      <c r="D78" s="314">
        <v>0.39027777777777778</v>
      </c>
      <c r="E78" s="314">
        <v>0.40069444444444446</v>
      </c>
      <c r="F78" s="315" t="s">
        <v>603</v>
      </c>
      <c r="G78" s="315" t="s">
        <v>591</v>
      </c>
      <c r="H78" s="315" t="s">
        <v>604</v>
      </c>
      <c r="I78" s="315" t="s">
        <v>605</v>
      </c>
      <c r="J78" s="316">
        <v>5590</v>
      </c>
      <c r="K78" s="316">
        <v>5100</v>
      </c>
      <c r="L78" s="207">
        <f t="shared" si="0"/>
        <v>490</v>
      </c>
      <c r="M78" s="92"/>
    </row>
    <row r="79" spans="2:13" s="91" customFormat="1" ht="24.95" customHeight="1" x14ac:dyDescent="0.25">
      <c r="B79" s="321">
        <v>390</v>
      </c>
      <c r="C79" s="313">
        <v>44329</v>
      </c>
      <c r="D79" s="314">
        <v>0.47638888888888892</v>
      </c>
      <c r="E79" s="314">
        <v>0.48888888888888887</v>
      </c>
      <c r="F79" s="315" t="s">
        <v>615</v>
      </c>
      <c r="G79" s="315" t="s">
        <v>591</v>
      </c>
      <c r="H79" s="315" t="s">
        <v>592</v>
      </c>
      <c r="I79" s="315" t="s">
        <v>725</v>
      </c>
      <c r="J79" s="316">
        <v>8420</v>
      </c>
      <c r="K79" s="316">
        <v>7510</v>
      </c>
      <c r="L79" s="207">
        <f t="shared" si="0"/>
        <v>910</v>
      </c>
      <c r="M79" s="92"/>
    </row>
    <row r="80" spans="2:13" s="91" customFormat="1" ht="24.95" customHeight="1" x14ac:dyDescent="0.25">
      <c r="B80" s="321">
        <v>402</v>
      </c>
      <c r="C80" s="313">
        <v>44330</v>
      </c>
      <c r="D80" s="314">
        <v>0.49444444444444446</v>
      </c>
      <c r="E80" s="314">
        <v>0.51597222222222217</v>
      </c>
      <c r="F80" s="315" t="s">
        <v>590</v>
      </c>
      <c r="G80" s="315" t="s">
        <v>591</v>
      </c>
      <c r="H80" s="315" t="s">
        <v>592</v>
      </c>
      <c r="I80" s="315" t="s">
        <v>465</v>
      </c>
      <c r="J80" s="316">
        <v>5300</v>
      </c>
      <c r="K80" s="316">
        <v>4520</v>
      </c>
      <c r="L80" s="207">
        <f t="shared" si="0"/>
        <v>780</v>
      </c>
      <c r="M80" s="92"/>
    </row>
    <row r="81" spans="2:13" s="91" customFormat="1" ht="24.95" customHeight="1" x14ac:dyDescent="0.25">
      <c r="B81" s="321">
        <v>406</v>
      </c>
      <c r="C81" s="313">
        <v>44330</v>
      </c>
      <c r="D81" s="314">
        <v>0.58888888888888891</v>
      </c>
      <c r="E81" s="314">
        <v>0.61388888888888882</v>
      </c>
      <c r="F81" s="315" t="s">
        <v>603</v>
      </c>
      <c r="G81" s="315" t="s">
        <v>596</v>
      </c>
      <c r="H81" s="315" t="s">
        <v>604</v>
      </c>
      <c r="I81" s="315" t="s">
        <v>605</v>
      </c>
      <c r="J81" s="316">
        <v>6600</v>
      </c>
      <c r="K81" s="316">
        <v>4950</v>
      </c>
      <c r="L81" s="207">
        <f t="shared" si="0"/>
        <v>1650</v>
      </c>
      <c r="M81" s="92"/>
    </row>
    <row r="82" spans="2:13" s="91" customFormat="1" ht="24.95" customHeight="1" x14ac:dyDescent="0.25">
      <c r="B82" s="321">
        <v>407</v>
      </c>
      <c r="C82" s="313">
        <v>44330</v>
      </c>
      <c r="D82" s="314">
        <v>0.59652777777777777</v>
      </c>
      <c r="E82" s="314">
        <v>0.61458333333333337</v>
      </c>
      <c r="F82" s="315" t="s">
        <v>619</v>
      </c>
      <c r="G82" s="315" t="s">
        <v>591</v>
      </c>
      <c r="H82" s="315" t="s">
        <v>592</v>
      </c>
      <c r="I82" s="315" t="s">
        <v>620</v>
      </c>
      <c r="J82" s="316">
        <v>6010</v>
      </c>
      <c r="K82" s="316">
        <v>4190</v>
      </c>
      <c r="L82" s="207">
        <f t="shared" si="0"/>
        <v>1820</v>
      </c>
      <c r="M82" s="92"/>
    </row>
    <row r="83" spans="2:13" s="91" customFormat="1" ht="24.95" customHeight="1" x14ac:dyDescent="0.25">
      <c r="B83" s="321">
        <v>414</v>
      </c>
      <c r="C83" s="313">
        <v>44331</v>
      </c>
      <c r="D83" s="314">
        <v>0.40347222222222223</v>
      </c>
      <c r="E83" s="314">
        <v>0.4145833333333333</v>
      </c>
      <c r="F83" s="315" t="s">
        <v>634</v>
      </c>
      <c r="G83" s="315" t="s">
        <v>596</v>
      </c>
      <c r="H83" s="315" t="s">
        <v>592</v>
      </c>
      <c r="I83" s="315" t="s">
        <v>474</v>
      </c>
      <c r="J83" s="316">
        <v>1220</v>
      </c>
      <c r="K83" s="316">
        <v>1190</v>
      </c>
      <c r="L83" s="207">
        <f t="shared" si="0"/>
        <v>30</v>
      </c>
      <c r="M83" s="92"/>
    </row>
    <row r="84" spans="2:13" s="91" customFormat="1" ht="24.95" customHeight="1" x14ac:dyDescent="0.25">
      <c r="B84" s="321">
        <v>415</v>
      </c>
      <c r="C84" s="313">
        <v>44331</v>
      </c>
      <c r="D84" s="314">
        <v>0.42291666666666666</v>
      </c>
      <c r="E84" s="314">
        <v>0.44236111111111115</v>
      </c>
      <c r="F84" s="315" t="s">
        <v>635</v>
      </c>
      <c r="G84" s="315" t="s">
        <v>600</v>
      </c>
      <c r="H84" s="315" t="s">
        <v>592</v>
      </c>
      <c r="I84" s="315" t="s">
        <v>636</v>
      </c>
      <c r="J84" s="316">
        <v>8960</v>
      </c>
      <c r="K84" s="316">
        <v>6970</v>
      </c>
      <c r="L84" s="207">
        <f t="shared" ref="L84:L143" si="1">J84-K84</f>
        <v>1990</v>
      </c>
      <c r="M84" s="92"/>
    </row>
    <row r="85" spans="2:13" s="91" customFormat="1" ht="24.95" customHeight="1" x14ac:dyDescent="0.25">
      <c r="B85" s="321">
        <v>429</v>
      </c>
      <c r="C85" s="313">
        <v>44333</v>
      </c>
      <c r="D85" s="314">
        <v>0.42083333333333334</v>
      </c>
      <c r="E85" s="314">
        <v>0.43402777777777773</v>
      </c>
      <c r="F85" s="315" t="s">
        <v>599</v>
      </c>
      <c r="G85" s="315" t="s">
        <v>600</v>
      </c>
      <c r="H85" s="315" t="s">
        <v>592</v>
      </c>
      <c r="I85" s="315" t="s">
        <v>601</v>
      </c>
      <c r="J85" s="316">
        <v>1470</v>
      </c>
      <c r="K85" s="316">
        <v>1050</v>
      </c>
      <c r="L85" s="207">
        <f t="shared" si="1"/>
        <v>420</v>
      </c>
      <c r="M85" s="92"/>
    </row>
    <row r="86" spans="2:13" s="91" customFormat="1" ht="24.95" customHeight="1" x14ac:dyDescent="0.25">
      <c r="B86" s="321">
        <v>430</v>
      </c>
      <c r="C86" s="313">
        <v>44333</v>
      </c>
      <c r="D86" s="314">
        <v>0.4291666666666667</v>
      </c>
      <c r="E86" s="314">
        <v>0.44513888888888892</v>
      </c>
      <c r="F86" s="315" t="s">
        <v>603</v>
      </c>
      <c r="G86" s="315" t="s">
        <v>591</v>
      </c>
      <c r="H86" s="315" t="s">
        <v>604</v>
      </c>
      <c r="I86" s="315" t="s">
        <v>605</v>
      </c>
      <c r="J86" s="316">
        <v>5470</v>
      </c>
      <c r="K86" s="316">
        <v>4880</v>
      </c>
      <c r="L86" s="207">
        <f t="shared" si="1"/>
        <v>590</v>
      </c>
      <c r="M86" s="92"/>
    </row>
    <row r="87" spans="2:13" s="91" customFormat="1" ht="24.95" customHeight="1" x14ac:dyDescent="0.25">
      <c r="B87" s="321">
        <v>438</v>
      </c>
      <c r="C87" s="313">
        <v>44333</v>
      </c>
      <c r="D87" s="314">
        <v>0.58680555555555558</v>
      </c>
      <c r="E87" s="314">
        <v>0.60972222222222217</v>
      </c>
      <c r="F87" s="315" t="s">
        <v>603</v>
      </c>
      <c r="G87" s="315" t="s">
        <v>591</v>
      </c>
      <c r="H87" s="315" t="s">
        <v>604</v>
      </c>
      <c r="I87" s="315" t="s">
        <v>605</v>
      </c>
      <c r="J87" s="316">
        <v>5440</v>
      </c>
      <c r="K87" s="316">
        <v>4880</v>
      </c>
      <c r="L87" s="207">
        <f t="shared" si="1"/>
        <v>560</v>
      </c>
      <c r="M87" s="92"/>
    </row>
    <row r="88" spans="2:13" s="91" customFormat="1" ht="24.95" customHeight="1" x14ac:dyDescent="0.25">
      <c r="B88" s="321">
        <v>445</v>
      </c>
      <c r="C88" s="313">
        <v>44333</v>
      </c>
      <c r="D88" s="314">
        <v>0.72430555555555554</v>
      </c>
      <c r="E88" s="314">
        <v>0.73541666666666661</v>
      </c>
      <c r="F88" s="315" t="s">
        <v>615</v>
      </c>
      <c r="G88" s="315" t="s">
        <v>591</v>
      </c>
      <c r="H88" s="315" t="s">
        <v>592</v>
      </c>
      <c r="I88" s="315" t="s">
        <v>616</v>
      </c>
      <c r="J88" s="316">
        <v>8220</v>
      </c>
      <c r="K88" s="316">
        <v>7250</v>
      </c>
      <c r="L88" s="207">
        <f t="shared" si="1"/>
        <v>970</v>
      </c>
      <c r="M88" s="92"/>
    </row>
    <row r="89" spans="2:13" s="91" customFormat="1" ht="24.95" customHeight="1" x14ac:dyDescent="0.25">
      <c r="B89" s="321">
        <v>431</v>
      </c>
      <c r="C89" s="313">
        <v>44333</v>
      </c>
      <c r="D89" s="314">
        <v>0.48402777777777778</v>
      </c>
      <c r="E89" s="314">
        <v>0.49374999999999997</v>
      </c>
      <c r="F89" s="315" t="s">
        <v>637</v>
      </c>
      <c r="G89" s="315" t="s">
        <v>623</v>
      </c>
      <c r="H89" s="315" t="s">
        <v>592</v>
      </c>
      <c r="I89" s="315" t="s">
        <v>626</v>
      </c>
      <c r="J89" s="316">
        <v>30880</v>
      </c>
      <c r="K89" s="316">
        <v>12290</v>
      </c>
      <c r="L89" s="207">
        <f t="shared" si="1"/>
        <v>18590</v>
      </c>
      <c r="M89" s="92"/>
    </row>
    <row r="90" spans="2:13" s="91" customFormat="1" ht="24.95" customHeight="1" x14ac:dyDescent="0.25">
      <c r="B90" s="321">
        <v>436</v>
      </c>
      <c r="C90" s="313">
        <v>44333</v>
      </c>
      <c r="D90" s="314">
        <v>0.56874999999999998</v>
      </c>
      <c r="E90" s="314">
        <v>0.60277777777777775</v>
      </c>
      <c r="F90" s="315" t="s">
        <v>637</v>
      </c>
      <c r="G90" s="315" t="s">
        <v>623</v>
      </c>
      <c r="H90" s="315" t="s">
        <v>592</v>
      </c>
      <c r="I90" s="315" t="s">
        <v>626</v>
      </c>
      <c r="J90" s="316">
        <v>31910</v>
      </c>
      <c r="K90" s="316">
        <v>18120</v>
      </c>
      <c r="L90" s="207">
        <f t="shared" si="1"/>
        <v>13790</v>
      </c>
      <c r="M90" s="92"/>
    </row>
    <row r="91" spans="2:13" s="91" customFormat="1" ht="24.95" customHeight="1" x14ac:dyDescent="0.25">
      <c r="B91" s="321">
        <v>437</v>
      </c>
      <c r="C91" s="313">
        <v>44333</v>
      </c>
      <c r="D91" s="314">
        <v>0.57361111111111118</v>
      </c>
      <c r="E91" s="314">
        <v>0.60416666666666663</v>
      </c>
      <c r="F91" s="315" t="s">
        <v>622</v>
      </c>
      <c r="G91" s="315" t="s">
        <v>623</v>
      </c>
      <c r="H91" s="315" t="s">
        <v>592</v>
      </c>
      <c r="I91" s="315" t="s">
        <v>624</v>
      </c>
      <c r="J91" s="316">
        <v>37240</v>
      </c>
      <c r="K91" s="316">
        <v>11210</v>
      </c>
      <c r="L91" s="207">
        <f t="shared" si="1"/>
        <v>26030</v>
      </c>
      <c r="M91" s="92"/>
    </row>
    <row r="92" spans="2:13" s="91" customFormat="1" ht="24.95" customHeight="1" x14ac:dyDescent="0.25">
      <c r="B92" s="321">
        <v>439</v>
      </c>
      <c r="C92" s="313">
        <v>44333</v>
      </c>
      <c r="D92" s="314">
        <v>0.64374999999999993</v>
      </c>
      <c r="E92" s="314">
        <v>0.65347222222222223</v>
      </c>
      <c r="F92" s="315" t="s">
        <v>637</v>
      </c>
      <c r="G92" s="315" t="s">
        <v>623</v>
      </c>
      <c r="H92" s="315" t="s">
        <v>592</v>
      </c>
      <c r="I92" s="315" t="s">
        <v>626</v>
      </c>
      <c r="J92" s="316">
        <v>32080</v>
      </c>
      <c r="K92" s="316">
        <v>12000</v>
      </c>
      <c r="L92" s="207">
        <f t="shared" si="1"/>
        <v>20080</v>
      </c>
      <c r="M92" s="92"/>
    </row>
    <row r="93" spans="2:13" s="91" customFormat="1" ht="24.95" customHeight="1" x14ac:dyDescent="0.25">
      <c r="B93" s="321">
        <v>440</v>
      </c>
      <c r="C93" s="313">
        <v>44333</v>
      </c>
      <c r="D93" s="314">
        <v>0.64652777777777781</v>
      </c>
      <c r="E93" s="314">
        <v>0.65625</v>
      </c>
      <c r="F93" s="315" t="s">
        <v>622</v>
      </c>
      <c r="G93" s="315" t="s">
        <v>623</v>
      </c>
      <c r="H93" s="315" t="s">
        <v>592</v>
      </c>
      <c r="I93" s="315" t="s">
        <v>624</v>
      </c>
      <c r="J93" s="316">
        <v>33960</v>
      </c>
      <c r="K93" s="316">
        <v>11020</v>
      </c>
      <c r="L93" s="207">
        <f t="shared" si="1"/>
        <v>22940</v>
      </c>
      <c r="M93" s="92"/>
    </row>
    <row r="94" spans="2:13" s="91" customFormat="1" ht="24.95" customHeight="1" x14ac:dyDescent="0.25">
      <c r="B94" s="321">
        <v>441</v>
      </c>
      <c r="C94" s="313">
        <v>44333</v>
      </c>
      <c r="D94" s="314">
        <v>0.68125000000000002</v>
      </c>
      <c r="E94" s="314">
        <v>0.69305555555555554</v>
      </c>
      <c r="F94" s="315" t="s">
        <v>638</v>
      </c>
      <c r="G94" s="315" t="s">
        <v>623</v>
      </c>
      <c r="H94" s="315" t="s">
        <v>592</v>
      </c>
      <c r="I94" s="315" t="s">
        <v>639</v>
      </c>
      <c r="J94" s="316">
        <v>27240</v>
      </c>
      <c r="K94" s="316">
        <v>11780</v>
      </c>
      <c r="L94" s="207">
        <f t="shared" si="1"/>
        <v>15460</v>
      </c>
      <c r="M94" s="92"/>
    </row>
    <row r="95" spans="2:13" s="91" customFormat="1" ht="24.95" customHeight="1" x14ac:dyDescent="0.25">
      <c r="B95" s="321">
        <v>442</v>
      </c>
      <c r="C95" s="313">
        <v>44333</v>
      </c>
      <c r="D95" s="314">
        <v>0.69166666666666676</v>
      </c>
      <c r="E95" s="314">
        <v>0.70000000000000007</v>
      </c>
      <c r="F95" s="315" t="s">
        <v>637</v>
      </c>
      <c r="G95" s="315" t="s">
        <v>623</v>
      </c>
      <c r="H95" s="315" t="s">
        <v>592</v>
      </c>
      <c r="I95" s="315" t="s">
        <v>626</v>
      </c>
      <c r="J95" s="316">
        <v>30160</v>
      </c>
      <c r="K95" s="316">
        <v>12100</v>
      </c>
      <c r="L95" s="207">
        <f t="shared" si="1"/>
        <v>18060</v>
      </c>
      <c r="M95" s="92"/>
    </row>
    <row r="96" spans="2:13" s="91" customFormat="1" ht="24.95" customHeight="1" x14ac:dyDescent="0.25">
      <c r="B96" s="321">
        <v>443</v>
      </c>
      <c r="C96" s="313">
        <v>44333</v>
      </c>
      <c r="D96" s="314">
        <v>0.69513888888888886</v>
      </c>
      <c r="E96" s="314">
        <v>0.70833333333333337</v>
      </c>
      <c r="F96" s="315" t="s">
        <v>622</v>
      </c>
      <c r="G96" s="315" t="s">
        <v>623</v>
      </c>
      <c r="H96" s="315" t="s">
        <v>592</v>
      </c>
      <c r="I96" s="315" t="s">
        <v>624</v>
      </c>
      <c r="J96" s="316">
        <v>34150</v>
      </c>
      <c r="K96" s="316">
        <v>10960</v>
      </c>
      <c r="L96" s="207">
        <f t="shared" si="1"/>
        <v>23190</v>
      </c>
      <c r="M96" s="92"/>
    </row>
    <row r="97" spans="2:13" s="91" customFormat="1" ht="24.95" customHeight="1" x14ac:dyDescent="0.25">
      <c r="B97" s="321">
        <v>459</v>
      </c>
      <c r="C97" s="313">
        <v>44334</v>
      </c>
      <c r="D97" s="314">
        <v>0.37777777777777777</v>
      </c>
      <c r="E97" s="314">
        <v>0.39166666666666666</v>
      </c>
      <c r="F97" s="315" t="s">
        <v>603</v>
      </c>
      <c r="G97" s="315" t="s">
        <v>591</v>
      </c>
      <c r="H97" s="315" t="s">
        <v>604</v>
      </c>
      <c r="I97" s="315" t="s">
        <v>605</v>
      </c>
      <c r="J97" s="316">
        <v>5410</v>
      </c>
      <c r="K97" s="316">
        <v>4860</v>
      </c>
      <c r="L97" s="207">
        <f t="shared" si="1"/>
        <v>550</v>
      </c>
      <c r="M97" s="92"/>
    </row>
    <row r="98" spans="2:13" s="91" customFormat="1" ht="24.95" customHeight="1" x14ac:dyDescent="0.25">
      <c r="B98" s="321">
        <v>461</v>
      </c>
      <c r="C98" s="313">
        <v>44334</v>
      </c>
      <c r="D98" s="314">
        <v>0.44097222222222227</v>
      </c>
      <c r="E98" s="314">
        <v>0.44930555555555557</v>
      </c>
      <c r="F98" s="315" t="s">
        <v>603</v>
      </c>
      <c r="G98" s="315" t="s">
        <v>591</v>
      </c>
      <c r="H98" s="315" t="s">
        <v>604</v>
      </c>
      <c r="I98" s="315" t="s">
        <v>605</v>
      </c>
      <c r="J98" s="316">
        <v>5200</v>
      </c>
      <c r="K98" s="316">
        <v>4930</v>
      </c>
      <c r="L98" s="207">
        <f t="shared" si="1"/>
        <v>270</v>
      </c>
      <c r="M98" s="92"/>
    </row>
    <row r="99" spans="2:13" s="91" customFormat="1" ht="24.95" customHeight="1" x14ac:dyDescent="0.25">
      <c r="B99" s="321">
        <v>456</v>
      </c>
      <c r="C99" s="313">
        <v>44334</v>
      </c>
      <c r="D99" s="314">
        <v>0.34236111111111112</v>
      </c>
      <c r="E99" s="314">
        <v>0.35416666666666669</v>
      </c>
      <c r="F99" s="315" t="s">
        <v>627</v>
      </c>
      <c r="G99" s="315" t="s">
        <v>623</v>
      </c>
      <c r="H99" s="315" t="s">
        <v>592</v>
      </c>
      <c r="I99" s="315" t="s">
        <v>626</v>
      </c>
      <c r="J99" s="316">
        <v>32360</v>
      </c>
      <c r="K99" s="316">
        <v>11970</v>
      </c>
      <c r="L99" s="207">
        <f t="shared" si="1"/>
        <v>20390</v>
      </c>
      <c r="M99" s="92"/>
    </row>
    <row r="100" spans="2:13" s="91" customFormat="1" ht="24.95" customHeight="1" x14ac:dyDescent="0.25">
      <c r="B100" s="321">
        <v>457</v>
      </c>
      <c r="C100" s="313">
        <v>44334</v>
      </c>
      <c r="D100" s="314">
        <v>0.35000000000000003</v>
      </c>
      <c r="E100" s="314">
        <v>0.3576388888888889</v>
      </c>
      <c r="F100" s="315" t="s">
        <v>622</v>
      </c>
      <c r="G100" s="315" t="s">
        <v>623</v>
      </c>
      <c r="H100" s="315" t="s">
        <v>592</v>
      </c>
      <c r="I100" s="315" t="s">
        <v>474</v>
      </c>
      <c r="J100" s="316">
        <v>33070</v>
      </c>
      <c r="K100" s="316">
        <v>11020</v>
      </c>
      <c r="L100" s="207">
        <f t="shared" si="1"/>
        <v>22050</v>
      </c>
      <c r="M100" s="92"/>
    </row>
    <row r="101" spans="2:13" s="91" customFormat="1" ht="24.95" customHeight="1" x14ac:dyDescent="0.25">
      <c r="B101" s="321">
        <v>458</v>
      </c>
      <c r="C101" s="313">
        <v>44334</v>
      </c>
      <c r="D101" s="314">
        <v>0.35694444444444445</v>
      </c>
      <c r="E101" s="314">
        <v>0.36388888888888887</v>
      </c>
      <c r="F101" s="315" t="s">
        <v>638</v>
      </c>
      <c r="G101" s="315" t="s">
        <v>623</v>
      </c>
      <c r="H101" s="315" t="s">
        <v>592</v>
      </c>
      <c r="I101" s="315" t="s">
        <v>640</v>
      </c>
      <c r="J101" s="316">
        <v>31190</v>
      </c>
      <c r="K101" s="316">
        <v>11290</v>
      </c>
      <c r="L101" s="207">
        <f t="shared" si="1"/>
        <v>19900</v>
      </c>
      <c r="M101" s="92"/>
    </row>
    <row r="102" spans="2:13" s="91" customFormat="1" ht="24.95" customHeight="1" x14ac:dyDescent="0.25">
      <c r="B102" s="321">
        <v>460</v>
      </c>
      <c r="C102" s="313">
        <v>44334</v>
      </c>
      <c r="D102" s="314">
        <v>0.39861111111111108</v>
      </c>
      <c r="E102" s="314">
        <v>0.40347222222222223</v>
      </c>
      <c r="F102" s="315" t="s">
        <v>627</v>
      </c>
      <c r="G102" s="315" t="s">
        <v>623</v>
      </c>
      <c r="H102" s="315" t="s">
        <v>592</v>
      </c>
      <c r="I102" s="315" t="s">
        <v>626</v>
      </c>
      <c r="J102" s="316">
        <v>29800</v>
      </c>
      <c r="K102" s="316">
        <v>12440</v>
      </c>
      <c r="L102" s="207">
        <f t="shared" si="1"/>
        <v>17360</v>
      </c>
      <c r="M102" s="92"/>
    </row>
    <row r="103" spans="2:13" s="91" customFormat="1" ht="24.95" customHeight="1" x14ac:dyDescent="0.25">
      <c r="B103" s="321">
        <v>462</v>
      </c>
      <c r="C103" s="313">
        <v>44334</v>
      </c>
      <c r="D103" s="314">
        <v>0.44861111111111113</v>
      </c>
      <c r="E103" s="314">
        <v>0.4604166666666667</v>
      </c>
      <c r="F103" s="315" t="s">
        <v>627</v>
      </c>
      <c r="G103" s="315" t="s">
        <v>623</v>
      </c>
      <c r="H103" s="315" t="s">
        <v>592</v>
      </c>
      <c r="I103" s="315" t="s">
        <v>626</v>
      </c>
      <c r="J103" s="316">
        <v>35000</v>
      </c>
      <c r="K103" s="316">
        <v>18030</v>
      </c>
      <c r="L103" s="207">
        <f t="shared" si="1"/>
        <v>16970</v>
      </c>
      <c r="M103" s="92"/>
    </row>
    <row r="104" spans="2:13" s="91" customFormat="1" ht="24.95" customHeight="1" x14ac:dyDescent="0.25">
      <c r="B104" s="321">
        <v>463</v>
      </c>
      <c r="C104" s="313">
        <v>44334</v>
      </c>
      <c r="D104" s="314">
        <v>0.45555555555555555</v>
      </c>
      <c r="E104" s="314">
        <v>0.46388888888888885</v>
      </c>
      <c r="F104" s="315" t="s">
        <v>622</v>
      </c>
      <c r="G104" s="315" t="s">
        <v>623</v>
      </c>
      <c r="H104" s="315" t="s">
        <v>592</v>
      </c>
      <c r="I104" s="315" t="s">
        <v>474</v>
      </c>
      <c r="J104" s="316">
        <v>37600</v>
      </c>
      <c r="K104" s="316">
        <v>11280</v>
      </c>
      <c r="L104" s="207">
        <f t="shared" si="1"/>
        <v>26320</v>
      </c>
      <c r="M104" s="92"/>
    </row>
    <row r="105" spans="2:13" s="91" customFormat="1" ht="24.95" customHeight="1" x14ac:dyDescent="0.25">
      <c r="B105" s="321">
        <v>470</v>
      </c>
      <c r="C105" s="313">
        <v>44334</v>
      </c>
      <c r="D105" s="314">
        <v>0.52847222222222223</v>
      </c>
      <c r="E105" s="314">
        <v>0.54722222222222217</v>
      </c>
      <c r="F105" s="315" t="s">
        <v>627</v>
      </c>
      <c r="G105" s="315" t="s">
        <v>623</v>
      </c>
      <c r="H105" s="315" t="s">
        <v>592</v>
      </c>
      <c r="I105" s="315" t="s">
        <v>626</v>
      </c>
      <c r="J105" s="316">
        <v>32310</v>
      </c>
      <c r="K105" s="316">
        <v>19570</v>
      </c>
      <c r="L105" s="207">
        <f t="shared" si="1"/>
        <v>12740</v>
      </c>
      <c r="M105" s="92"/>
    </row>
    <row r="106" spans="2:13" s="91" customFormat="1" ht="24.95" customHeight="1" x14ac:dyDescent="0.25">
      <c r="B106" s="321">
        <v>472</v>
      </c>
      <c r="C106" s="313">
        <v>44334</v>
      </c>
      <c r="D106" s="314">
        <v>0.54166666666666663</v>
      </c>
      <c r="E106" s="314">
        <v>0.55347222222222225</v>
      </c>
      <c r="F106" s="315" t="s">
        <v>622</v>
      </c>
      <c r="G106" s="315" t="s">
        <v>623</v>
      </c>
      <c r="H106" s="315" t="s">
        <v>592</v>
      </c>
      <c r="I106" s="315" t="s">
        <v>474</v>
      </c>
      <c r="J106" s="316">
        <v>32900</v>
      </c>
      <c r="K106" s="316">
        <v>11150</v>
      </c>
      <c r="L106" s="207">
        <f t="shared" si="1"/>
        <v>21750</v>
      </c>
      <c r="M106" s="92"/>
    </row>
    <row r="107" spans="2:13" s="91" customFormat="1" ht="24.95" customHeight="1" x14ac:dyDescent="0.25">
      <c r="B107" s="321">
        <v>473</v>
      </c>
      <c r="C107" s="313">
        <v>44334</v>
      </c>
      <c r="D107" s="314">
        <v>0.54513888888888895</v>
      </c>
      <c r="E107" s="314">
        <v>0.55625000000000002</v>
      </c>
      <c r="F107" s="315" t="s">
        <v>638</v>
      </c>
      <c r="G107" s="315" t="s">
        <v>623</v>
      </c>
      <c r="H107" s="315" t="s">
        <v>592</v>
      </c>
      <c r="I107" s="315" t="s">
        <v>640</v>
      </c>
      <c r="J107" s="316">
        <v>28020</v>
      </c>
      <c r="K107" s="316">
        <v>11820</v>
      </c>
      <c r="L107" s="207">
        <f t="shared" si="1"/>
        <v>16200</v>
      </c>
      <c r="M107" s="92"/>
    </row>
    <row r="108" spans="2:13" s="91" customFormat="1" ht="24.95" customHeight="1" x14ac:dyDescent="0.25">
      <c r="B108" s="321">
        <v>474</v>
      </c>
      <c r="C108" s="313">
        <v>44334</v>
      </c>
      <c r="D108" s="314">
        <v>0.58402777777777781</v>
      </c>
      <c r="E108" s="314">
        <v>0.59375</v>
      </c>
      <c r="F108" s="315" t="s">
        <v>622</v>
      </c>
      <c r="G108" s="315" t="s">
        <v>623</v>
      </c>
      <c r="H108" s="315" t="s">
        <v>592</v>
      </c>
      <c r="I108" s="315" t="s">
        <v>474</v>
      </c>
      <c r="J108" s="316">
        <v>33580</v>
      </c>
      <c r="K108" s="316">
        <v>11230</v>
      </c>
      <c r="L108" s="207">
        <f t="shared" si="1"/>
        <v>22350</v>
      </c>
      <c r="M108" s="92"/>
    </row>
    <row r="109" spans="2:13" s="91" customFormat="1" ht="24.95" customHeight="1" x14ac:dyDescent="0.25">
      <c r="B109" s="321">
        <v>475</v>
      </c>
      <c r="C109" s="313">
        <v>44334</v>
      </c>
      <c r="D109" s="314">
        <v>0.58888888888888891</v>
      </c>
      <c r="E109" s="314">
        <v>0.61111111111111105</v>
      </c>
      <c r="F109" s="315" t="s">
        <v>638</v>
      </c>
      <c r="G109" s="315" t="s">
        <v>623</v>
      </c>
      <c r="H109" s="315" t="s">
        <v>592</v>
      </c>
      <c r="I109" s="315" t="s">
        <v>640</v>
      </c>
      <c r="J109" s="316">
        <v>30700</v>
      </c>
      <c r="K109" s="316">
        <v>11770</v>
      </c>
      <c r="L109" s="207">
        <f t="shared" si="1"/>
        <v>18930</v>
      </c>
      <c r="M109" s="92"/>
    </row>
    <row r="110" spans="2:13" s="91" customFormat="1" ht="24.95" customHeight="1" x14ac:dyDescent="0.25">
      <c r="B110" s="321">
        <v>476</v>
      </c>
      <c r="C110" s="313">
        <v>44334</v>
      </c>
      <c r="D110" s="314">
        <v>0.59305555555555556</v>
      </c>
      <c r="E110" s="314">
        <v>0.63541666666666663</v>
      </c>
      <c r="F110" s="315" t="s">
        <v>627</v>
      </c>
      <c r="G110" s="315" t="s">
        <v>623</v>
      </c>
      <c r="H110" s="315" t="s">
        <v>592</v>
      </c>
      <c r="I110" s="315" t="s">
        <v>626</v>
      </c>
      <c r="J110" s="316">
        <v>32890</v>
      </c>
      <c r="K110" s="316">
        <v>12650</v>
      </c>
      <c r="L110" s="207">
        <f t="shared" si="1"/>
        <v>20240</v>
      </c>
      <c r="M110" s="92"/>
    </row>
    <row r="111" spans="2:13" s="91" customFormat="1" ht="24.95" customHeight="1" x14ac:dyDescent="0.25">
      <c r="B111" s="321">
        <v>477</v>
      </c>
      <c r="C111" s="313">
        <v>44334</v>
      </c>
      <c r="D111" s="314">
        <v>0.62222222222222223</v>
      </c>
      <c r="E111" s="314">
        <v>0.63680555555555551</v>
      </c>
      <c r="F111" s="315" t="s">
        <v>622</v>
      </c>
      <c r="G111" s="315" t="s">
        <v>623</v>
      </c>
      <c r="H111" s="315" t="s">
        <v>592</v>
      </c>
      <c r="I111" s="315" t="s">
        <v>474</v>
      </c>
      <c r="J111" s="316">
        <v>33080</v>
      </c>
      <c r="K111" s="316">
        <v>11210</v>
      </c>
      <c r="L111" s="207">
        <f t="shared" si="1"/>
        <v>21870</v>
      </c>
      <c r="M111" s="92"/>
    </row>
    <row r="112" spans="2:13" s="91" customFormat="1" ht="24.95" customHeight="1" x14ac:dyDescent="0.25">
      <c r="B112" s="321">
        <v>481</v>
      </c>
      <c r="C112" s="313">
        <v>44334</v>
      </c>
      <c r="D112" s="314">
        <v>0.66597222222222219</v>
      </c>
      <c r="E112" s="314">
        <v>0.68402777777777779</v>
      </c>
      <c r="F112" s="315" t="s">
        <v>622</v>
      </c>
      <c r="G112" s="315" t="s">
        <v>623</v>
      </c>
      <c r="H112" s="315" t="s">
        <v>592</v>
      </c>
      <c r="I112" s="315" t="s">
        <v>474</v>
      </c>
      <c r="J112" s="316">
        <v>35320</v>
      </c>
      <c r="K112" s="316">
        <v>11220</v>
      </c>
      <c r="L112" s="207">
        <f t="shared" si="1"/>
        <v>24100</v>
      </c>
      <c r="M112" s="92"/>
    </row>
    <row r="113" spans="2:13" s="91" customFormat="1" ht="24.95" customHeight="1" x14ac:dyDescent="0.25">
      <c r="B113" s="321">
        <v>482</v>
      </c>
      <c r="C113" s="313">
        <v>44334</v>
      </c>
      <c r="D113" s="314">
        <v>0.6430555555555556</v>
      </c>
      <c r="E113" s="314">
        <v>0.68541666666666667</v>
      </c>
      <c r="F113" s="315" t="s">
        <v>638</v>
      </c>
      <c r="G113" s="315" t="s">
        <v>623</v>
      </c>
      <c r="H113" s="315" t="s">
        <v>592</v>
      </c>
      <c r="I113" s="315" t="s">
        <v>640</v>
      </c>
      <c r="J113" s="316">
        <v>31230</v>
      </c>
      <c r="K113" s="316">
        <v>11740</v>
      </c>
      <c r="L113" s="207">
        <f t="shared" si="1"/>
        <v>19490</v>
      </c>
      <c r="M113" s="92"/>
    </row>
    <row r="114" spans="2:13" s="91" customFormat="1" ht="24.95" customHeight="1" x14ac:dyDescent="0.25">
      <c r="B114" s="321">
        <v>495</v>
      </c>
      <c r="C114" s="313">
        <v>44335</v>
      </c>
      <c r="D114" s="314">
        <v>0.36180555555555555</v>
      </c>
      <c r="E114" s="314">
        <v>0.3743055555555555</v>
      </c>
      <c r="F114" s="315" t="s">
        <v>603</v>
      </c>
      <c r="G114" s="315" t="s">
        <v>591</v>
      </c>
      <c r="H114" s="315" t="s">
        <v>604</v>
      </c>
      <c r="I114" s="315" t="s">
        <v>605</v>
      </c>
      <c r="J114" s="316">
        <v>5690</v>
      </c>
      <c r="K114" s="316">
        <v>4910</v>
      </c>
      <c r="L114" s="207">
        <f t="shared" si="1"/>
        <v>780</v>
      </c>
      <c r="M114" s="92"/>
    </row>
    <row r="115" spans="2:13" s="91" customFormat="1" ht="24.95" customHeight="1" x14ac:dyDescent="0.25">
      <c r="B115" s="321">
        <v>500</v>
      </c>
      <c r="C115" s="313">
        <v>44335</v>
      </c>
      <c r="D115" s="314">
        <v>0.42499999999999999</v>
      </c>
      <c r="E115" s="314">
        <v>0.43611111111111112</v>
      </c>
      <c r="F115" s="315" t="s">
        <v>603</v>
      </c>
      <c r="G115" s="315" t="s">
        <v>591</v>
      </c>
      <c r="H115" s="315" t="s">
        <v>604</v>
      </c>
      <c r="I115" s="315" t="s">
        <v>605</v>
      </c>
      <c r="J115" s="316">
        <v>5280</v>
      </c>
      <c r="K115" s="316">
        <v>4910</v>
      </c>
      <c r="L115" s="207">
        <f t="shared" si="1"/>
        <v>370</v>
      </c>
      <c r="M115" s="92"/>
    </row>
    <row r="116" spans="2:13" s="91" customFormat="1" ht="24.95" customHeight="1" x14ac:dyDescent="0.25">
      <c r="B116" s="321">
        <v>511</v>
      </c>
      <c r="C116" s="313">
        <v>44335</v>
      </c>
      <c r="D116" s="314">
        <v>0.54652777777777783</v>
      </c>
      <c r="E116" s="314">
        <v>0.56111111111111112</v>
      </c>
      <c r="F116" s="315" t="s">
        <v>607</v>
      </c>
      <c r="G116" s="315" t="s">
        <v>600</v>
      </c>
      <c r="H116" s="315" t="s">
        <v>592</v>
      </c>
      <c r="I116" s="315" t="s">
        <v>608</v>
      </c>
      <c r="J116" s="316">
        <v>10590</v>
      </c>
      <c r="K116" s="316">
        <v>8230</v>
      </c>
      <c r="L116" s="207">
        <f t="shared" si="1"/>
        <v>2360</v>
      </c>
      <c r="M116" s="92"/>
    </row>
    <row r="117" spans="2:13" s="91" customFormat="1" ht="24.95" customHeight="1" x14ac:dyDescent="0.25">
      <c r="B117" s="321">
        <v>512</v>
      </c>
      <c r="C117" s="313">
        <v>44335</v>
      </c>
      <c r="D117" s="314">
        <v>0.56041666666666667</v>
      </c>
      <c r="E117" s="314">
        <v>0.57013888888888886</v>
      </c>
      <c r="F117" s="315" t="s">
        <v>615</v>
      </c>
      <c r="G117" s="315" t="s">
        <v>591</v>
      </c>
      <c r="H117" s="315" t="s">
        <v>592</v>
      </c>
      <c r="I117" s="315" t="s">
        <v>616</v>
      </c>
      <c r="J117" s="316">
        <v>8530</v>
      </c>
      <c r="K117" s="316">
        <v>7500</v>
      </c>
      <c r="L117" s="207">
        <f t="shared" si="1"/>
        <v>1030</v>
      </c>
      <c r="M117" s="92"/>
    </row>
    <row r="118" spans="2:13" s="91" customFormat="1" ht="24.95" customHeight="1" x14ac:dyDescent="0.25">
      <c r="B118" s="321">
        <v>515</v>
      </c>
      <c r="C118" s="313">
        <v>44335</v>
      </c>
      <c r="D118" s="314">
        <v>0.58680555555555558</v>
      </c>
      <c r="E118" s="314">
        <v>0.58888888888888891</v>
      </c>
      <c r="F118" s="315" t="s">
        <v>607</v>
      </c>
      <c r="G118" s="315" t="s">
        <v>600</v>
      </c>
      <c r="H118" s="315" t="s">
        <v>592</v>
      </c>
      <c r="I118" s="315" t="s">
        <v>608</v>
      </c>
      <c r="J118" s="316">
        <v>7920</v>
      </c>
      <c r="K118" s="316">
        <v>7440</v>
      </c>
      <c r="L118" s="207">
        <f t="shared" si="1"/>
        <v>480</v>
      </c>
      <c r="M118" s="92"/>
    </row>
    <row r="119" spans="2:13" s="91" customFormat="1" ht="24.95" customHeight="1" x14ac:dyDescent="0.25">
      <c r="B119" s="321">
        <v>519</v>
      </c>
      <c r="C119" s="313">
        <v>44335</v>
      </c>
      <c r="D119" s="314">
        <v>0.60833333333333328</v>
      </c>
      <c r="E119" s="314">
        <v>0.62361111111111112</v>
      </c>
      <c r="F119" s="315" t="s">
        <v>603</v>
      </c>
      <c r="G119" s="315" t="s">
        <v>591</v>
      </c>
      <c r="H119" s="315" t="s">
        <v>604</v>
      </c>
      <c r="I119" s="315" t="s">
        <v>605</v>
      </c>
      <c r="J119" s="316">
        <v>5590</v>
      </c>
      <c r="K119" s="316">
        <v>4960</v>
      </c>
      <c r="L119" s="207">
        <f t="shared" si="1"/>
        <v>630</v>
      </c>
      <c r="M119" s="92"/>
    </row>
    <row r="120" spans="2:13" s="91" customFormat="1" ht="24.95" customHeight="1" x14ac:dyDescent="0.25">
      <c r="B120" s="321">
        <v>526</v>
      </c>
      <c r="C120" s="313">
        <v>44335</v>
      </c>
      <c r="D120" s="314">
        <v>0.69444444444444453</v>
      </c>
      <c r="E120" s="314">
        <v>0.7055555555555556</v>
      </c>
      <c r="F120" s="315" t="s">
        <v>641</v>
      </c>
      <c r="G120" s="315" t="s">
        <v>600</v>
      </c>
      <c r="H120" s="315" t="s">
        <v>592</v>
      </c>
      <c r="I120" s="315" t="s">
        <v>608</v>
      </c>
      <c r="J120" s="316">
        <v>10670</v>
      </c>
      <c r="K120" s="316">
        <v>8210</v>
      </c>
      <c r="L120" s="207">
        <f t="shared" si="1"/>
        <v>2460</v>
      </c>
      <c r="M120" s="92"/>
    </row>
    <row r="121" spans="2:13" s="91" customFormat="1" ht="24.95" customHeight="1" x14ac:dyDescent="0.25">
      <c r="B121" s="321">
        <v>491</v>
      </c>
      <c r="C121" s="313">
        <v>44335</v>
      </c>
      <c r="D121" s="314">
        <v>0.31736111111111115</v>
      </c>
      <c r="E121" s="314">
        <v>0.32569444444444445</v>
      </c>
      <c r="F121" s="315" t="s">
        <v>622</v>
      </c>
      <c r="G121" s="315" t="s">
        <v>623</v>
      </c>
      <c r="H121" s="315" t="s">
        <v>592</v>
      </c>
      <c r="I121" s="315" t="s">
        <v>474</v>
      </c>
      <c r="J121" s="316">
        <v>32390</v>
      </c>
      <c r="K121" s="316">
        <v>11270</v>
      </c>
      <c r="L121" s="207">
        <f t="shared" si="1"/>
        <v>21120</v>
      </c>
      <c r="M121" s="92"/>
    </row>
    <row r="122" spans="2:13" s="91" customFormat="1" ht="24.95" customHeight="1" x14ac:dyDescent="0.25">
      <c r="B122" s="321">
        <v>492</v>
      </c>
      <c r="C122" s="313">
        <v>44335</v>
      </c>
      <c r="D122" s="314">
        <v>0.32777777777777778</v>
      </c>
      <c r="E122" s="314">
        <v>0.33888888888888885</v>
      </c>
      <c r="F122" s="315" t="s">
        <v>638</v>
      </c>
      <c r="G122" s="315" t="s">
        <v>623</v>
      </c>
      <c r="H122" s="315" t="s">
        <v>592</v>
      </c>
      <c r="I122" s="315" t="s">
        <v>640</v>
      </c>
      <c r="J122" s="316">
        <v>30190</v>
      </c>
      <c r="K122" s="316">
        <v>12540</v>
      </c>
      <c r="L122" s="207">
        <f t="shared" si="1"/>
        <v>17650</v>
      </c>
      <c r="M122" s="92"/>
    </row>
    <row r="123" spans="2:13" s="91" customFormat="1" ht="24.95" customHeight="1" x14ac:dyDescent="0.25">
      <c r="B123" s="321">
        <v>493</v>
      </c>
      <c r="C123" s="313">
        <v>44335</v>
      </c>
      <c r="D123" s="314">
        <v>0.33680555555555558</v>
      </c>
      <c r="E123" s="314">
        <v>0.34930555555555554</v>
      </c>
      <c r="F123" s="315" t="s">
        <v>627</v>
      </c>
      <c r="G123" s="315" t="s">
        <v>623</v>
      </c>
      <c r="H123" s="315" t="s">
        <v>592</v>
      </c>
      <c r="I123" s="315" t="s">
        <v>626</v>
      </c>
      <c r="J123" s="316">
        <v>29130</v>
      </c>
      <c r="K123" s="316">
        <v>12870</v>
      </c>
      <c r="L123" s="207">
        <f t="shared" si="1"/>
        <v>16260</v>
      </c>
      <c r="M123" s="92"/>
    </row>
    <row r="124" spans="2:13" s="91" customFormat="1" ht="24.95" customHeight="1" x14ac:dyDescent="0.25">
      <c r="B124" s="321">
        <v>494</v>
      </c>
      <c r="C124" s="313">
        <v>44335</v>
      </c>
      <c r="D124" s="314">
        <v>0.35486111111111113</v>
      </c>
      <c r="E124" s="314">
        <v>0.36319444444444443</v>
      </c>
      <c r="F124" s="315" t="s">
        <v>622</v>
      </c>
      <c r="G124" s="315" t="s">
        <v>623</v>
      </c>
      <c r="H124" s="315" t="s">
        <v>592</v>
      </c>
      <c r="I124" s="315" t="s">
        <v>474</v>
      </c>
      <c r="J124" s="316">
        <v>32660</v>
      </c>
      <c r="K124" s="316">
        <v>11260</v>
      </c>
      <c r="L124" s="207">
        <f t="shared" si="1"/>
        <v>21400</v>
      </c>
      <c r="M124" s="92"/>
    </row>
    <row r="125" spans="2:13" s="91" customFormat="1" ht="24.95" customHeight="1" x14ac:dyDescent="0.25">
      <c r="B125" s="321">
        <v>496</v>
      </c>
      <c r="C125" s="313">
        <v>44335</v>
      </c>
      <c r="D125" s="314">
        <v>0.37638888888888888</v>
      </c>
      <c r="E125" s="314">
        <v>0.3840277777777778</v>
      </c>
      <c r="F125" s="315" t="s">
        <v>627</v>
      </c>
      <c r="G125" s="315" t="s">
        <v>623</v>
      </c>
      <c r="H125" s="315" t="s">
        <v>592</v>
      </c>
      <c r="I125" s="315" t="s">
        <v>626</v>
      </c>
      <c r="J125" s="316">
        <v>30130</v>
      </c>
      <c r="K125" s="316">
        <v>13270</v>
      </c>
      <c r="L125" s="207">
        <f t="shared" si="1"/>
        <v>16860</v>
      </c>
      <c r="M125" s="92"/>
    </row>
    <row r="126" spans="2:13" s="91" customFormat="1" ht="24.95" customHeight="1" x14ac:dyDescent="0.25">
      <c r="B126" s="321">
        <v>497</v>
      </c>
      <c r="C126" s="313">
        <v>44335</v>
      </c>
      <c r="D126" s="314">
        <v>0.37152777777777773</v>
      </c>
      <c r="E126" s="314">
        <v>0.39027777777777778</v>
      </c>
      <c r="F126" s="315" t="s">
        <v>638</v>
      </c>
      <c r="G126" s="315" t="s">
        <v>623</v>
      </c>
      <c r="H126" s="315" t="s">
        <v>592</v>
      </c>
      <c r="I126" s="315" t="s">
        <v>640</v>
      </c>
      <c r="J126" s="316">
        <v>31480</v>
      </c>
      <c r="K126" s="316">
        <v>12530</v>
      </c>
      <c r="L126" s="207">
        <f t="shared" si="1"/>
        <v>18950</v>
      </c>
      <c r="M126" s="92"/>
    </row>
    <row r="127" spans="2:13" s="91" customFormat="1" ht="24.95" customHeight="1" x14ac:dyDescent="0.25">
      <c r="B127" s="321">
        <v>498</v>
      </c>
      <c r="C127" s="313">
        <v>44335</v>
      </c>
      <c r="D127" s="314">
        <v>0.3979166666666667</v>
      </c>
      <c r="E127" s="314">
        <v>0.4055555555555555</v>
      </c>
      <c r="F127" s="315" t="s">
        <v>622</v>
      </c>
      <c r="G127" s="315" t="s">
        <v>623</v>
      </c>
      <c r="H127" s="315" t="s">
        <v>592</v>
      </c>
      <c r="I127" s="315" t="s">
        <v>474</v>
      </c>
      <c r="J127" s="316">
        <v>34620</v>
      </c>
      <c r="K127" s="316">
        <v>11190</v>
      </c>
      <c r="L127" s="207">
        <f t="shared" si="1"/>
        <v>23430</v>
      </c>
      <c r="M127" s="92"/>
    </row>
    <row r="128" spans="2:13" s="91" customFormat="1" ht="24.95" customHeight="1" x14ac:dyDescent="0.25">
      <c r="B128" s="321">
        <v>499</v>
      </c>
      <c r="C128" s="313">
        <v>44335</v>
      </c>
      <c r="D128" s="314">
        <v>0.41250000000000003</v>
      </c>
      <c r="E128" s="314">
        <v>0.42430555555555555</v>
      </c>
      <c r="F128" s="315" t="s">
        <v>627</v>
      </c>
      <c r="G128" s="315" t="s">
        <v>623</v>
      </c>
      <c r="H128" s="315" t="s">
        <v>592</v>
      </c>
      <c r="I128" s="315" t="s">
        <v>626</v>
      </c>
      <c r="J128" s="316">
        <v>33800</v>
      </c>
      <c r="K128" s="316">
        <v>13570</v>
      </c>
      <c r="L128" s="207">
        <f t="shared" si="1"/>
        <v>20230</v>
      </c>
      <c r="M128" s="92"/>
    </row>
    <row r="129" spans="2:13" s="91" customFormat="1" ht="24.95" customHeight="1" x14ac:dyDescent="0.25">
      <c r="B129" s="321">
        <v>501</v>
      </c>
      <c r="C129" s="313">
        <v>44335</v>
      </c>
      <c r="D129" s="314">
        <v>0.4381944444444445</v>
      </c>
      <c r="E129" s="314">
        <v>0.4458333333333333</v>
      </c>
      <c r="F129" s="315" t="s">
        <v>622</v>
      </c>
      <c r="G129" s="315" t="s">
        <v>623</v>
      </c>
      <c r="H129" s="315" t="s">
        <v>592</v>
      </c>
      <c r="I129" s="315" t="s">
        <v>474</v>
      </c>
      <c r="J129" s="316">
        <v>33730</v>
      </c>
      <c r="K129" s="316">
        <v>11430</v>
      </c>
      <c r="L129" s="207">
        <f t="shared" si="1"/>
        <v>22300</v>
      </c>
      <c r="M129" s="92"/>
    </row>
    <row r="130" spans="2:13" s="91" customFormat="1" ht="24.95" customHeight="1" x14ac:dyDescent="0.25">
      <c r="B130" s="321">
        <v>502</v>
      </c>
      <c r="C130" s="313">
        <v>44335</v>
      </c>
      <c r="D130" s="314">
        <v>0.44791666666666669</v>
      </c>
      <c r="E130" s="314">
        <v>0.45694444444444443</v>
      </c>
      <c r="F130" s="315" t="s">
        <v>638</v>
      </c>
      <c r="G130" s="315" t="s">
        <v>623</v>
      </c>
      <c r="H130" s="315" t="s">
        <v>592</v>
      </c>
      <c r="I130" s="315" t="s">
        <v>640</v>
      </c>
      <c r="J130" s="316">
        <v>27980</v>
      </c>
      <c r="K130" s="316">
        <v>12670</v>
      </c>
      <c r="L130" s="207">
        <f t="shared" si="1"/>
        <v>15310</v>
      </c>
      <c r="M130" s="92"/>
    </row>
    <row r="131" spans="2:13" s="91" customFormat="1" ht="24.95" customHeight="1" x14ac:dyDescent="0.25">
      <c r="B131" s="321">
        <v>503</v>
      </c>
      <c r="C131" s="313">
        <v>44335</v>
      </c>
      <c r="D131" s="314">
        <v>0.45624999999999999</v>
      </c>
      <c r="E131" s="314">
        <v>0.46597222222222223</v>
      </c>
      <c r="F131" s="315" t="s">
        <v>627</v>
      </c>
      <c r="G131" s="315" t="s">
        <v>623</v>
      </c>
      <c r="H131" s="315" t="s">
        <v>592</v>
      </c>
      <c r="I131" s="315" t="s">
        <v>626</v>
      </c>
      <c r="J131" s="316">
        <v>30330</v>
      </c>
      <c r="K131" s="316">
        <v>13500</v>
      </c>
      <c r="L131" s="207">
        <f t="shared" si="1"/>
        <v>16830</v>
      </c>
      <c r="M131" s="92"/>
    </row>
    <row r="132" spans="2:13" s="91" customFormat="1" ht="24.95" customHeight="1" x14ac:dyDescent="0.25">
      <c r="B132" s="321">
        <v>504</v>
      </c>
      <c r="C132" s="313">
        <v>44335</v>
      </c>
      <c r="D132" s="314">
        <v>0.47638888888888892</v>
      </c>
      <c r="E132" s="314">
        <v>0.4916666666666667</v>
      </c>
      <c r="F132" s="315" t="s">
        <v>622</v>
      </c>
      <c r="G132" s="315" t="s">
        <v>623</v>
      </c>
      <c r="H132" s="315" t="s">
        <v>592</v>
      </c>
      <c r="I132" s="315" t="s">
        <v>474</v>
      </c>
      <c r="J132" s="316">
        <v>32170</v>
      </c>
      <c r="K132" s="316">
        <v>11380</v>
      </c>
      <c r="L132" s="207">
        <f t="shared" si="1"/>
        <v>20790</v>
      </c>
      <c r="M132" s="92"/>
    </row>
    <row r="133" spans="2:13" s="91" customFormat="1" ht="24.95" customHeight="1" x14ac:dyDescent="0.25">
      <c r="B133" s="321">
        <v>505</v>
      </c>
      <c r="C133" s="313">
        <v>44335</v>
      </c>
      <c r="D133" s="314">
        <v>0.4993055555555555</v>
      </c>
      <c r="E133" s="314">
        <v>0.50624999999999998</v>
      </c>
      <c r="F133" s="315" t="s">
        <v>638</v>
      </c>
      <c r="G133" s="315" t="s">
        <v>623</v>
      </c>
      <c r="H133" s="315" t="s">
        <v>592</v>
      </c>
      <c r="I133" s="315" t="s">
        <v>640</v>
      </c>
      <c r="J133" s="316">
        <v>29680</v>
      </c>
      <c r="K133" s="316">
        <v>12900</v>
      </c>
      <c r="L133" s="207">
        <f t="shared" si="1"/>
        <v>16780</v>
      </c>
      <c r="M133" s="92"/>
    </row>
    <row r="134" spans="2:13" s="91" customFormat="1" ht="24.95" customHeight="1" x14ac:dyDescent="0.25">
      <c r="B134" s="321">
        <v>508</v>
      </c>
      <c r="C134" s="313">
        <v>44335</v>
      </c>
      <c r="D134" s="314">
        <v>0.52847222222222223</v>
      </c>
      <c r="E134" s="314">
        <v>0.53888888888888886</v>
      </c>
      <c r="F134" s="315" t="s">
        <v>627</v>
      </c>
      <c r="G134" s="315" t="s">
        <v>623</v>
      </c>
      <c r="H134" s="315" t="s">
        <v>592</v>
      </c>
      <c r="I134" s="315" t="s">
        <v>626</v>
      </c>
      <c r="J134" s="316">
        <v>30490</v>
      </c>
      <c r="K134" s="316">
        <v>13990</v>
      </c>
      <c r="L134" s="207">
        <f t="shared" si="1"/>
        <v>16500</v>
      </c>
      <c r="M134" s="92"/>
    </row>
    <row r="135" spans="2:13" s="91" customFormat="1" ht="24.95" customHeight="1" x14ac:dyDescent="0.25">
      <c r="B135" s="321">
        <v>513</v>
      </c>
      <c r="C135" s="313">
        <v>44335</v>
      </c>
      <c r="D135" s="314">
        <v>0.56319444444444444</v>
      </c>
      <c r="E135" s="314">
        <v>0.5708333333333333</v>
      </c>
      <c r="F135" s="315" t="s">
        <v>622</v>
      </c>
      <c r="G135" s="315" t="s">
        <v>623</v>
      </c>
      <c r="H135" s="315" t="s">
        <v>592</v>
      </c>
      <c r="I135" s="315" t="s">
        <v>474</v>
      </c>
      <c r="J135" s="316">
        <v>33010</v>
      </c>
      <c r="K135" s="316">
        <v>11370</v>
      </c>
      <c r="L135" s="207">
        <f t="shared" si="1"/>
        <v>21640</v>
      </c>
      <c r="M135" s="92"/>
    </row>
    <row r="136" spans="2:13" s="91" customFormat="1" ht="24.95" customHeight="1" x14ac:dyDescent="0.25">
      <c r="B136" s="321">
        <v>514</v>
      </c>
      <c r="C136" s="313">
        <v>44335</v>
      </c>
      <c r="D136" s="314">
        <v>0.5756944444444444</v>
      </c>
      <c r="E136" s="314">
        <v>0.58194444444444449</v>
      </c>
      <c r="F136" s="315" t="s">
        <v>638</v>
      </c>
      <c r="G136" s="315" t="s">
        <v>623</v>
      </c>
      <c r="H136" s="315" t="s">
        <v>592</v>
      </c>
      <c r="I136" s="315" t="s">
        <v>640</v>
      </c>
      <c r="J136" s="316">
        <v>27990</v>
      </c>
      <c r="K136" s="316">
        <v>12810</v>
      </c>
      <c r="L136" s="207">
        <f t="shared" si="1"/>
        <v>15180</v>
      </c>
      <c r="M136" s="92"/>
    </row>
    <row r="137" spans="2:13" s="91" customFormat="1" ht="24.95" customHeight="1" x14ac:dyDescent="0.25">
      <c r="B137" s="321">
        <v>516</v>
      </c>
      <c r="C137" s="313">
        <v>44335</v>
      </c>
      <c r="D137" s="314">
        <v>0.5805555555555556</v>
      </c>
      <c r="E137" s="314">
        <v>0.59236111111111112</v>
      </c>
      <c r="F137" s="315" t="s">
        <v>627</v>
      </c>
      <c r="G137" s="315" t="s">
        <v>623</v>
      </c>
      <c r="H137" s="315" t="s">
        <v>592</v>
      </c>
      <c r="I137" s="315" t="s">
        <v>626</v>
      </c>
      <c r="J137" s="316">
        <v>29960</v>
      </c>
      <c r="K137" s="316">
        <v>14950</v>
      </c>
      <c r="L137" s="207">
        <f t="shared" si="1"/>
        <v>15010</v>
      </c>
      <c r="M137" s="92"/>
    </row>
    <row r="138" spans="2:13" s="91" customFormat="1" ht="24.95" customHeight="1" x14ac:dyDescent="0.25">
      <c r="B138" s="321">
        <v>518</v>
      </c>
      <c r="C138" s="313">
        <v>44335</v>
      </c>
      <c r="D138" s="314">
        <v>0.60277777777777775</v>
      </c>
      <c r="E138" s="314">
        <v>0.6118055555555556</v>
      </c>
      <c r="F138" s="315" t="s">
        <v>622</v>
      </c>
      <c r="G138" s="315" t="s">
        <v>623</v>
      </c>
      <c r="H138" s="315" t="s">
        <v>592</v>
      </c>
      <c r="I138" s="315" t="s">
        <v>474</v>
      </c>
      <c r="J138" s="316">
        <v>31910</v>
      </c>
      <c r="K138" s="316">
        <v>11380</v>
      </c>
      <c r="L138" s="207">
        <f t="shared" si="1"/>
        <v>20530</v>
      </c>
      <c r="M138" s="92"/>
    </row>
    <row r="139" spans="2:13" s="91" customFormat="1" ht="24.95" customHeight="1" x14ac:dyDescent="0.25">
      <c r="B139" s="321">
        <v>520</v>
      </c>
      <c r="C139" s="313">
        <v>44335</v>
      </c>
      <c r="D139" s="314">
        <v>0.62291666666666667</v>
      </c>
      <c r="E139" s="314">
        <v>0.63055555555555554</v>
      </c>
      <c r="F139" s="315" t="s">
        <v>638</v>
      </c>
      <c r="G139" s="315" t="s">
        <v>623</v>
      </c>
      <c r="H139" s="315" t="s">
        <v>592</v>
      </c>
      <c r="I139" s="315" t="s">
        <v>640</v>
      </c>
      <c r="J139" s="316">
        <v>30680</v>
      </c>
      <c r="K139" s="316">
        <v>11700</v>
      </c>
      <c r="L139" s="207">
        <f t="shared" si="1"/>
        <v>18980</v>
      </c>
      <c r="M139" s="92"/>
    </row>
    <row r="140" spans="2:13" s="91" customFormat="1" ht="24.95" customHeight="1" x14ac:dyDescent="0.25">
      <c r="B140" s="321">
        <v>521</v>
      </c>
      <c r="C140" s="313">
        <v>44335</v>
      </c>
      <c r="D140" s="314">
        <v>0.63541666666666663</v>
      </c>
      <c r="E140" s="314">
        <v>0.64374999999999993</v>
      </c>
      <c r="F140" s="315" t="s">
        <v>627</v>
      </c>
      <c r="G140" s="315" t="s">
        <v>623</v>
      </c>
      <c r="H140" s="315" t="s">
        <v>592</v>
      </c>
      <c r="I140" s="315" t="s">
        <v>626</v>
      </c>
      <c r="J140" s="316">
        <v>32280</v>
      </c>
      <c r="K140" s="316">
        <v>12540</v>
      </c>
      <c r="L140" s="207">
        <f t="shared" si="1"/>
        <v>19740</v>
      </c>
      <c r="M140" s="92"/>
    </row>
    <row r="141" spans="2:13" s="91" customFormat="1" ht="24.95" customHeight="1" x14ac:dyDescent="0.25">
      <c r="B141" s="321">
        <v>522</v>
      </c>
      <c r="C141" s="313">
        <v>44335</v>
      </c>
      <c r="D141" s="314">
        <v>0.64513888888888882</v>
      </c>
      <c r="E141" s="314">
        <v>0.65277777777777779</v>
      </c>
      <c r="F141" s="315" t="s">
        <v>622</v>
      </c>
      <c r="G141" s="315" t="s">
        <v>623</v>
      </c>
      <c r="H141" s="315" t="s">
        <v>592</v>
      </c>
      <c r="I141" s="315" t="s">
        <v>474</v>
      </c>
      <c r="J141" s="316">
        <v>33470</v>
      </c>
      <c r="K141" s="316">
        <v>11410</v>
      </c>
      <c r="L141" s="207">
        <f t="shared" si="1"/>
        <v>22060</v>
      </c>
      <c r="M141" s="92"/>
    </row>
    <row r="142" spans="2:13" s="91" customFormat="1" ht="24.95" customHeight="1" x14ac:dyDescent="0.25">
      <c r="B142" s="321">
        <v>539</v>
      </c>
      <c r="C142" s="313">
        <v>44336</v>
      </c>
      <c r="D142" s="314">
        <v>0.34722222222222227</v>
      </c>
      <c r="E142" s="314">
        <v>0.35555555555555557</v>
      </c>
      <c r="F142" s="315" t="s">
        <v>603</v>
      </c>
      <c r="G142" s="315" t="s">
        <v>591</v>
      </c>
      <c r="H142" s="315" t="s">
        <v>604</v>
      </c>
      <c r="I142" s="315" t="s">
        <v>605</v>
      </c>
      <c r="J142" s="316">
        <v>5490</v>
      </c>
      <c r="K142" s="316">
        <v>4970</v>
      </c>
      <c r="L142" s="207">
        <f t="shared" si="1"/>
        <v>520</v>
      </c>
      <c r="M142" s="92"/>
    </row>
    <row r="143" spans="2:13" s="91" customFormat="1" ht="24.95" customHeight="1" x14ac:dyDescent="0.25">
      <c r="B143" s="321">
        <v>545</v>
      </c>
      <c r="C143" s="313">
        <v>44336</v>
      </c>
      <c r="D143" s="314">
        <v>0.40833333333333338</v>
      </c>
      <c r="E143" s="314">
        <v>0.4368055555555555</v>
      </c>
      <c r="F143" s="315" t="s">
        <v>642</v>
      </c>
      <c r="G143" s="315" t="s">
        <v>591</v>
      </c>
      <c r="H143" s="315" t="s">
        <v>592</v>
      </c>
      <c r="I143" s="315" t="s">
        <v>643</v>
      </c>
      <c r="J143" s="316">
        <v>5590</v>
      </c>
      <c r="K143" s="316">
        <v>3430</v>
      </c>
      <c r="L143" s="207">
        <f t="shared" si="1"/>
        <v>2160</v>
      </c>
      <c r="M143" s="92"/>
    </row>
    <row r="144" spans="2:13" s="91" customFormat="1" ht="24.95" customHeight="1" x14ac:dyDescent="0.25">
      <c r="B144" s="321">
        <v>544</v>
      </c>
      <c r="C144" s="313">
        <v>44336</v>
      </c>
      <c r="D144" s="314">
        <v>0.4236111111111111</v>
      </c>
      <c r="E144" s="314">
        <v>0.43541666666666662</v>
      </c>
      <c r="F144" s="315" t="s">
        <v>603</v>
      </c>
      <c r="G144" s="315" t="s">
        <v>591</v>
      </c>
      <c r="H144" s="315" t="s">
        <v>604</v>
      </c>
      <c r="I144" s="315" t="s">
        <v>605</v>
      </c>
      <c r="J144" s="316">
        <v>5610</v>
      </c>
      <c r="K144" s="316">
        <v>5040</v>
      </c>
      <c r="L144" s="189">
        <f t="shared" ref="L144:L317" si="2">J144-K144</f>
        <v>570</v>
      </c>
      <c r="M144" s="92"/>
    </row>
    <row r="145" spans="2:13" s="91" customFormat="1" ht="24.95" customHeight="1" x14ac:dyDescent="0.25">
      <c r="B145" s="321">
        <v>552</v>
      </c>
      <c r="C145" s="313">
        <v>44336</v>
      </c>
      <c r="D145" s="314">
        <v>0.52430555555555558</v>
      </c>
      <c r="E145" s="314">
        <v>0.53888888888888886</v>
      </c>
      <c r="F145" s="315" t="s">
        <v>644</v>
      </c>
      <c r="G145" s="315" t="s">
        <v>600</v>
      </c>
      <c r="H145" s="315" t="s">
        <v>604</v>
      </c>
      <c r="I145" s="315" t="s">
        <v>605</v>
      </c>
      <c r="J145" s="316">
        <v>5710</v>
      </c>
      <c r="K145" s="316">
        <v>4830</v>
      </c>
      <c r="L145" s="100">
        <f t="shared" si="2"/>
        <v>880</v>
      </c>
      <c r="M145" s="92"/>
    </row>
    <row r="146" spans="2:13" s="91" customFormat="1" ht="24.95" customHeight="1" x14ac:dyDescent="0.25">
      <c r="B146" s="321">
        <v>557</v>
      </c>
      <c r="C146" s="313">
        <v>44336</v>
      </c>
      <c r="D146" s="314">
        <v>0.67638888888888893</v>
      </c>
      <c r="E146" s="314">
        <v>0.69444444444444453</v>
      </c>
      <c r="F146" s="315" t="s">
        <v>607</v>
      </c>
      <c r="G146" s="315" t="s">
        <v>600</v>
      </c>
      <c r="H146" s="315" t="s">
        <v>592</v>
      </c>
      <c r="I146" s="315" t="s">
        <v>608</v>
      </c>
      <c r="J146" s="316">
        <v>9940</v>
      </c>
      <c r="K146" s="316">
        <v>8370</v>
      </c>
      <c r="L146" s="100">
        <f t="shared" si="2"/>
        <v>1570</v>
      </c>
      <c r="M146" s="92"/>
    </row>
    <row r="147" spans="2:13" s="91" customFormat="1" ht="24.95" customHeight="1" x14ac:dyDescent="0.25">
      <c r="B147" s="321">
        <v>558</v>
      </c>
      <c r="C147" s="313">
        <v>44336</v>
      </c>
      <c r="D147" s="314">
        <v>0.68472222222222223</v>
      </c>
      <c r="E147" s="314">
        <v>0.75555555555555554</v>
      </c>
      <c r="F147" s="315" t="s">
        <v>645</v>
      </c>
      <c r="G147" s="315" t="s">
        <v>600</v>
      </c>
      <c r="H147" s="315" t="s">
        <v>592</v>
      </c>
      <c r="I147" s="315" t="s">
        <v>646</v>
      </c>
      <c r="J147" s="316">
        <v>11320</v>
      </c>
      <c r="K147" s="316">
        <v>8250</v>
      </c>
      <c r="L147" s="100">
        <f t="shared" si="2"/>
        <v>3070</v>
      </c>
      <c r="M147" s="92"/>
    </row>
    <row r="148" spans="2:13" s="91" customFormat="1" ht="24.95" customHeight="1" x14ac:dyDescent="0.25">
      <c r="B148" s="321">
        <v>537</v>
      </c>
      <c r="C148" s="313">
        <v>44336</v>
      </c>
      <c r="D148" s="314" t="s">
        <v>726</v>
      </c>
      <c r="E148" s="314">
        <v>0.34513888888888888</v>
      </c>
      <c r="F148" s="315" t="s">
        <v>611</v>
      </c>
      <c r="G148" s="315" t="s">
        <v>623</v>
      </c>
      <c r="H148" s="315" t="s">
        <v>592</v>
      </c>
      <c r="I148" s="315" t="s">
        <v>612</v>
      </c>
      <c r="J148" s="316">
        <v>9910</v>
      </c>
      <c r="K148" s="316">
        <v>8360</v>
      </c>
      <c r="L148" s="100">
        <f t="shared" si="2"/>
        <v>1550</v>
      </c>
      <c r="M148" s="92"/>
    </row>
    <row r="149" spans="2:13" s="91" customFormat="1" ht="24.95" customHeight="1" x14ac:dyDescent="0.25">
      <c r="B149" s="321">
        <v>538</v>
      </c>
      <c r="C149" s="313">
        <v>44336</v>
      </c>
      <c r="D149" s="314">
        <v>0.33749999999999997</v>
      </c>
      <c r="E149" s="314">
        <v>0.34583333333333338</v>
      </c>
      <c r="F149" s="315" t="s">
        <v>622</v>
      </c>
      <c r="G149" s="315" t="s">
        <v>623</v>
      </c>
      <c r="H149" s="315" t="s">
        <v>592</v>
      </c>
      <c r="I149" s="315" t="s">
        <v>474</v>
      </c>
      <c r="J149" s="316">
        <v>33660</v>
      </c>
      <c r="K149" s="316">
        <v>11340</v>
      </c>
      <c r="L149" s="100">
        <f t="shared" si="2"/>
        <v>22320</v>
      </c>
      <c r="M149" s="92"/>
    </row>
    <row r="150" spans="2:13" s="91" customFormat="1" ht="24.95" customHeight="1" x14ac:dyDescent="0.25">
      <c r="B150" s="321">
        <v>540</v>
      </c>
      <c r="C150" s="313">
        <v>44336</v>
      </c>
      <c r="D150" s="314">
        <v>0.35833333333333334</v>
      </c>
      <c r="E150" s="314">
        <v>0.37083333333333335</v>
      </c>
      <c r="F150" s="315" t="s">
        <v>647</v>
      </c>
      <c r="G150" s="315" t="s">
        <v>623</v>
      </c>
      <c r="H150" s="315" t="s">
        <v>592</v>
      </c>
      <c r="I150" s="315" t="s">
        <v>626</v>
      </c>
      <c r="J150" s="316">
        <v>31480</v>
      </c>
      <c r="K150" s="316">
        <v>11030</v>
      </c>
      <c r="L150" s="100">
        <f t="shared" si="2"/>
        <v>20450</v>
      </c>
      <c r="M150" s="92"/>
    </row>
    <row r="151" spans="2:13" s="91" customFormat="1" ht="24.95" customHeight="1" x14ac:dyDescent="0.25">
      <c r="B151" s="321">
        <v>541</v>
      </c>
      <c r="C151" s="313">
        <v>44336</v>
      </c>
      <c r="D151" s="314">
        <v>0.3888888888888889</v>
      </c>
      <c r="E151" s="314">
        <v>0.3972222222222222</v>
      </c>
      <c r="F151" s="315" t="s">
        <v>622</v>
      </c>
      <c r="G151" s="315" t="s">
        <v>623</v>
      </c>
      <c r="H151" s="315" t="s">
        <v>592</v>
      </c>
      <c r="I151" s="315" t="s">
        <v>474</v>
      </c>
      <c r="J151" s="316">
        <v>34230</v>
      </c>
      <c r="K151" s="316">
        <v>11450</v>
      </c>
      <c r="L151" s="100">
        <f t="shared" si="2"/>
        <v>22780</v>
      </c>
      <c r="M151" s="92"/>
    </row>
    <row r="152" spans="2:13" s="91" customFormat="1" ht="24.95" customHeight="1" x14ac:dyDescent="0.25">
      <c r="B152" s="321">
        <v>542</v>
      </c>
      <c r="C152" s="313">
        <v>44336</v>
      </c>
      <c r="D152" s="314">
        <v>0.4069444444444445</v>
      </c>
      <c r="E152" s="314">
        <v>0.4145833333333333</v>
      </c>
      <c r="F152" s="315" t="s">
        <v>638</v>
      </c>
      <c r="G152" s="315" t="s">
        <v>623</v>
      </c>
      <c r="H152" s="315" t="s">
        <v>592</v>
      </c>
      <c r="I152" s="315" t="s">
        <v>648</v>
      </c>
      <c r="J152" s="316">
        <v>31900</v>
      </c>
      <c r="K152" s="316">
        <v>11990</v>
      </c>
      <c r="L152" s="100">
        <f t="shared" si="2"/>
        <v>19910</v>
      </c>
      <c r="M152" s="92"/>
    </row>
    <row r="153" spans="2:13" s="91" customFormat="1" ht="24.95" customHeight="1" x14ac:dyDescent="0.25">
      <c r="B153" s="321">
        <v>543</v>
      </c>
      <c r="C153" s="313">
        <v>44336</v>
      </c>
      <c r="D153" s="314">
        <v>0.4055555555555555</v>
      </c>
      <c r="E153" s="314">
        <v>0.4152777777777778</v>
      </c>
      <c r="F153" s="315" t="s">
        <v>647</v>
      </c>
      <c r="G153" s="315" t="s">
        <v>623</v>
      </c>
      <c r="H153" s="315" t="s">
        <v>592</v>
      </c>
      <c r="I153" s="315" t="s">
        <v>626</v>
      </c>
      <c r="J153" s="316">
        <v>31720</v>
      </c>
      <c r="K153" s="316">
        <v>11270</v>
      </c>
      <c r="L153" s="100">
        <f t="shared" si="2"/>
        <v>20450</v>
      </c>
      <c r="M153" s="92"/>
    </row>
    <row r="154" spans="2:13" s="91" customFormat="1" ht="24.95" customHeight="1" x14ac:dyDescent="0.25">
      <c r="B154" s="321">
        <v>546</v>
      </c>
      <c r="C154" s="313">
        <v>44336</v>
      </c>
      <c r="D154" s="314">
        <v>0.42777777777777781</v>
      </c>
      <c r="E154" s="314">
        <v>0.44305555555555554</v>
      </c>
      <c r="F154" s="315" t="s">
        <v>622</v>
      </c>
      <c r="G154" s="315" t="s">
        <v>623</v>
      </c>
      <c r="H154" s="315" t="s">
        <v>592</v>
      </c>
      <c r="I154" s="315" t="s">
        <v>474</v>
      </c>
      <c r="J154" s="316">
        <v>33860</v>
      </c>
      <c r="K154" s="316">
        <v>11250</v>
      </c>
      <c r="L154" s="100">
        <f t="shared" si="2"/>
        <v>22610</v>
      </c>
      <c r="M154" s="92"/>
    </row>
    <row r="155" spans="2:13" s="91" customFormat="1" ht="24.95" customHeight="1" x14ac:dyDescent="0.25">
      <c r="B155" s="321">
        <v>547</v>
      </c>
      <c r="C155" s="313">
        <v>44336</v>
      </c>
      <c r="D155" s="314">
        <v>0.44930555555555557</v>
      </c>
      <c r="E155" s="314">
        <v>0.45763888888888887</v>
      </c>
      <c r="F155" s="315" t="s">
        <v>647</v>
      </c>
      <c r="G155" s="315" t="s">
        <v>623</v>
      </c>
      <c r="H155" s="315" t="s">
        <v>592</v>
      </c>
      <c r="I155" s="315" t="s">
        <v>626</v>
      </c>
      <c r="J155" s="316">
        <v>32400</v>
      </c>
      <c r="K155" s="316">
        <v>11360</v>
      </c>
      <c r="L155" s="100">
        <f t="shared" si="2"/>
        <v>21040</v>
      </c>
      <c r="M155" s="92"/>
    </row>
    <row r="156" spans="2:13" s="91" customFormat="1" ht="24.95" customHeight="1" x14ac:dyDescent="0.25">
      <c r="B156" s="321">
        <v>565</v>
      </c>
      <c r="C156" s="313">
        <v>44337</v>
      </c>
      <c r="D156" s="314">
        <v>0.39166666666666666</v>
      </c>
      <c r="E156" s="314">
        <v>0.40833333333333338</v>
      </c>
      <c r="F156" s="315" t="s">
        <v>618</v>
      </c>
      <c r="G156" s="315" t="s">
        <v>591</v>
      </c>
      <c r="H156" s="315" t="s">
        <v>592</v>
      </c>
      <c r="I156" s="315" t="s">
        <v>614</v>
      </c>
      <c r="J156" s="316">
        <v>2830</v>
      </c>
      <c r="K156" s="316">
        <v>1980</v>
      </c>
      <c r="L156" s="100">
        <f t="shared" si="2"/>
        <v>850</v>
      </c>
      <c r="M156" s="92"/>
    </row>
    <row r="157" spans="2:13" s="91" customFormat="1" ht="24.95" customHeight="1" x14ac:dyDescent="0.25">
      <c r="B157" s="321">
        <v>566</v>
      </c>
      <c r="C157" s="313">
        <v>44337</v>
      </c>
      <c r="D157" s="314">
        <v>0.40208333333333335</v>
      </c>
      <c r="E157" s="314">
        <v>0.41180555555555554</v>
      </c>
      <c r="F157" s="315" t="s">
        <v>649</v>
      </c>
      <c r="G157" s="315" t="s">
        <v>600</v>
      </c>
      <c r="H157" s="315" t="s">
        <v>592</v>
      </c>
      <c r="I157" s="315" t="s">
        <v>650</v>
      </c>
      <c r="J157" s="316">
        <v>7300</v>
      </c>
      <c r="K157" s="316">
        <v>7020</v>
      </c>
      <c r="L157" s="100">
        <f t="shared" si="2"/>
        <v>280</v>
      </c>
      <c r="M157" s="92"/>
    </row>
    <row r="158" spans="2:13" s="91" customFormat="1" ht="24.95" customHeight="1" x14ac:dyDescent="0.25">
      <c r="B158" s="318" t="s">
        <v>651</v>
      </c>
      <c r="C158" s="313">
        <v>44337</v>
      </c>
      <c r="D158" s="314">
        <v>0.41805555555555557</v>
      </c>
      <c r="E158" s="314">
        <v>0.42986111111111108</v>
      </c>
      <c r="F158" s="315" t="s">
        <v>611</v>
      </c>
      <c r="G158" s="315" t="s">
        <v>600</v>
      </c>
      <c r="H158" s="315" t="s">
        <v>592</v>
      </c>
      <c r="I158" s="315" t="s">
        <v>612</v>
      </c>
      <c r="J158" s="316">
        <v>9720</v>
      </c>
      <c r="K158" s="316">
        <v>8360</v>
      </c>
      <c r="L158" s="100">
        <f t="shared" si="2"/>
        <v>1360</v>
      </c>
      <c r="M158" s="92"/>
    </row>
    <row r="159" spans="2:13" s="91" customFormat="1" ht="24.95" customHeight="1" x14ac:dyDescent="0.25">
      <c r="B159" s="318" t="s">
        <v>652</v>
      </c>
      <c r="C159" s="313">
        <v>44337</v>
      </c>
      <c r="D159" s="314">
        <v>0.44444444444444442</v>
      </c>
      <c r="E159" s="314">
        <v>0.45763888888888887</v>
      </c>
      <c r="F159" s="315" t="s">
        <v>615</v>
      </c>
      <c r="G159" s="315" t="s">
        <v>591</v>
      </c>
      <c r="H159" s="315" t="s">
        <v>592</v>
      </c>
      <c r="I159" s="315" t="s">
        <v>629</v>
      </c>
      <c r="J159" s="316">
        <v>7970</v>
      </c>
      <c r="K159" s="316">
        <v>7470</v>
      </c>
      <c r="L159" s="100">
        <f t="shared" si="2"/>
        <v>500</v>
      </c>
      <c r="M159" s="92"/>
    </row>
    <row r="160" spans="2:13" s="91" customFormat="1" ht="24.95" customHeight="1" x14ac:dyDescent="0.25">
      <c r="B160" s="318" t="s">
        <v>653</v>
      </c>
      <c r="C160" s="313">
        <v>44337</v>
      </c>
      <c r="D160" s="314">
        <v>0.45347222222222222</v>
      </c>
      <c r="E160" s="314">
        <v>0.47222222222222227</v>
      </c>
      <c r="F160" s="315" t="s">
        <v>590</v>
      </c>
      <c r="G160" s="315" t="s">
        <v>591</v>
      </c>
      <c r="H160" s="315" t="s">
        <v>592</v>
      </c>
      <c r="I160" s="315" t="s">
        <v>465</v>
      </c>
      <c r="J160" s="316">
        <v>5110</v>
      </c>
      <c r="K160" s="316">
        <v>4490</v>
      </c>
      <c r="L160" s="100">
        <f t="shared" si="2"/>
        <v>620</v>
      </c>
      <c r="M160" s="92"/>
    </row>
    <row r="161" spans="2:13" s="91" customFormat="1" ht="24.95" customHeight="1" x14ac:dyDescent="0.25">
      <c r="B161" s="318" t="s">
        <v>654</v>
      </c>
      <c r="C161" s="313">
        <v>44337</v>
      </c>
      <c r="D161" s="314">
        <v>0.47916666666666669</v>
      </c>
      <c r="E161" s="314">
        <v>0.49305555555555558</v>
      </c>
      <c r="F161" s="315" t="s">
        <v>618</v>
      </c>
      <c r="G161" s="315" t="s">
        <v>591</v>
      </c>
      <c r="H161" s="315" t="s">
        <v>592</v>
      </c>
      <c r="I161" s="315" t="s">
        <v>614</v>
      </c>
      <c r="J161" s="316">
        <v>2840</v>
      </c>
      <c r="K161" s="316">
        <v>1980</v>
      </c>
      <c r="L161" s="100">
        <f t="shared" si="2"/>
        <v>860</v>
      </c>
      <c r="M161" s="92"/>
    </row>
    <row r="162" spans="2:13" s="91" customFormat="1" ht="24.95" customHeight="1" x14ac:dyDescent="0.25">
      <c r="B162" s="318" t="s">
        <v>655</v>
      </c>
      <c r="C162" s="313">
        <v>44337</v>
      </c>
      <c r="D162" s="314">
        <v>0.5395833333333333</v>
      </c>
      <c r="E162" s="314">
        <v>0.56041666666666667</v>
      </c>
      <c r="F162" s="315" t="s">
        <v>644</v>
      </c>
      <c r="G162" s="315" t="s">
        <v>600</v>
      </c>
      <c r="H162" s="315" t="s">
        <v>604</v>
      </c>
      <c r="I162" s="315" t="s">
        <v>605</v>
      </c>
      <c r="J162" s="316">
        <v>5510</v>
      </c>
      <c r="K162" s="316">
        <v>4880</v>
      </c>
      <c r="L162" s="100">
        <f t="shared" si="2"/>
        <v>630</v>
      </c>
      <c r="M162" s="92"/>
    </row>
    <row r="163" spans="2:13" s="91" customFormat="1" ht="24.95" customHeight="1" x14ac:dyDescent="0.25">
      <c r="B163" s="318" t="s">
        <v>727</v>
      </c>
      <c r="C163" s="313">
        <v>44337</v>
      </c>
      <c r="D163" s="314">
        <v>0.57986111111111105</v>
      </c>
      <c r="E163" s="314">
        <v>0.59097222222222223</v>
      </c>
      <c r="F163" s="315" t="s">
        <v>613</v>
      </c>
      <c r="G163" s="315" t="s">
        <v>623</v>
      </c>
      <c r="H163" s="315" t="s">
        <v>604</v>
      </c>
      <c r="I163" s="315" t="s">
        <v>614</v>
      </c>
      <c r="J163" s="316">
        <v>12320</v>
      </c>
      <c r="K163" s="316">
        <v>7190</v>
      </c>
      <c r="L163" s="100">
        <f t="shared" si="2"/>
        <v>5130</v>
      </c>
      <c r="M163" s="92"/>
    </row>
    <row r="164" spans="2:13" s="91" customFormat="1" ht="24.95" customHeight="1" x14ac:dyDescent="0.25">
      <c r="B164" s="318" t="s">
        <v>656</v>
      </c>
      <c r="C164" s="313">
        <v>44337</v>
      </c>
      <c r="D164" s="314">
        <v>0.58958333333333335</v>
      </c>
      <c r="E164" s="314">
        <v>0.60347222222222219</v>
      </c>
      <c r="F164" s="315" t="s">
        <v>619</v>
      </c>
      <c r="G164" s="315" t="s">
        <v>591</v>
      </c>
      <c r="H164" s="315" t="s">
        <v>592</v>
      </c>
      <c r="I164" s="315" t="s">
        <v>620</v>
      </c>
      <c r="J164" s="316">
        <v>5960</v>
      </c>
      <c r="K164" s="316">
        <v>4190</v>
      </c>
      <c r="L164" s="100">
        <f t="shared" si="2"/>
        <v>1770</v>
      </c>
      <c r="M164" s="92"/>
    </row>
    <row r="165" spans="2:13" s="91" customFormat="1" ht="24.95" customHeight="1" x14ac:dyDescent="0.25">
      <c r="B165" s="318" t="s">
        <v>657</v>
      </c>
      <c r="C165" s="313">
        <v>44337</v>
      </c>
      <c r="D165" s="314">
        <v>0.63750000000000007</v>
      </c>
      <c r="E165" s="314">
        <v>0.65069444444444446</v>
      </c>
      <c r="F165" s="315" t="s">
        <v>599</v>
      </c>
      <c r="G165" s="315" t="s">
        <v>600</v>
      </c>
      <c r="H165" s="315" t="s">
        <v>592</v>
      </c>
      <c r="I165" s="315" t="s">
        <v>601</v>
      </c>
      <c r="J165" s="316">
        <v>1290</v>
      </c>
      <c r="K165" s="316">
        <v>1040</v>
      </c>
      <c r="L165" s="100">
        <f t="shared" si="2"/>
        <v>250</v>
      </c>
      <c r="M165" s="92"/>
    </row>
    <row r="166" spans="2:13" s="91" customFormat="1" ht="24.95" customHeight="1" x14ac:dyDescent="0.25">
      <c r="B166" s="318" t="s">
        <v>658</v>
      </c>
      <c r="C166" s="313">
        <v>44337</v>
      </c>
      <c r="D166" s="314">
        <v>0.63958333333333328</v>
      </c>
      <c r="E166" s="314">
        <v>0.65555555555555556</v>
      </c>
      <c r="F166" s="315" t="s">
        <v>618</v>
      </c>
      <c r="G166" s="315" t="s">
        <v>591</v>
      </c>
      <c r="H166" s="315" t="s">
        <v>592</v>
      </c>
      <c r="I166" s="315" t="s">
        <v>614</v>
      </c>
      <c r="J166" s="316">
        <v>2690</v>
      </c>
      <c r="K166" s="316">
        <v>1990</v>
      </c>
      <c r="L166" s="100">
        <f t="shared" si="2"/>
        <v>700</v>
      </c>
      <c r="M166" s="92"/>
    </row>
    <row r="167" spans="2:13" s="91" customFormat="1" ht="24.95" customHeight="1" x14ac:dyDescent="0.25">
      <c r="B167" s="318" t="s">
        <v>728</v>
      </c>
      <c r="C167" s="313">
        <v>44337</v>
      </c>
      <c r="D167" s="314">
        <v>0.66041666666666665</v>
      </c>
      <c r="E167" s="314">
        <v>0.67361111111111116</v>
      </c>
      <c r="F167" s="315" t="s">
        <v>613</v>
      </c>
      <c r="G167" s="315" t="s">
        <v>623</v>
      </c>
      <c r="H167" s="315" t="s">
        <v>604</v>
      </c>
      <c r="I167" s="315" t="s">
        <v>614</v>
      </c>
      <c r="J167" s="316">
        <v>11270</v>
      </c>
      <c r="K167" s="316">
        <v>7170</v>
      </c>
      <c r="L167" s="100">
        <f t="shared" si="2"/>
        <v>4100</v>
      </c>
      <c r="M167" s="92"/>
    </row>
    <row r="168" spans="2:13" s="91" customFormat="1" ht="24.95" customHeight="1" x14ac:dyDescent="0.25">
      <c r="B168" s="318" t="s">
        <v>659</v>
      </c>
      <c r="C168" s="313">
        <v>44337</v>
      </c>
      <c r="D168" s="314">
        <v>0.64861111111111114</v>
      </c>
      <c r="E168" s="314">
        <v>0.69305555555555554</v>
      </c>
      <c r="F168" s="315" t="s">
        <v>590</v>
      </c>
      <c r="G168" s="315" t="s">
        <v>591</v>
      </c>
      <c r="H168" s="315" t="s">
        <v>592</v>
      </c>
      <c r="I168" s="315" t="s">
        <v>465</v>
      </c>
      <c r="J168" s="316">
        <v>6540</v>
      </c>
      <c r="K168" s="316">
        <v>4460</v>
      </c>
      <c r="L168" s="100">
        <f t="shared" si="2"/>
        <v>2080</v>
      </c>
      <c r="M168" s="92"/>
    </row>
    <row r="169" spans="2:13" s="91" customFormat="1" ht="24.95" customHeight="1" x14ac:dyDescent="0.25">
      <c r="B169" s="318" t="s">
        <v>660</v>
      </c>
      <c r="C169" s="313">
        <v>44337</v>
      </c>
      <c r="D169" s="314">
        <v>0.68472222222222223</v>
      </c>
      <c r="E169" s="314">
        <v>0.7006944444444444</v>
      </c>
      <c r="F169" s="315" t="s">
        <v>638</v>
      </c>
      <c r="G169" s="315" t="s">
        <v>623</v>
      </c>
      <c r="H169" s="315" t="s">
        <v>592</v>
      </c>
      <c r="I169" s="315" t="s">
        <v>640</v>
      </c>
      <c r="J169" s="316">
        <v>32500</v>
      </c>
      <c r="K169" s="316">
        <v>11840</v>
      </c>
      <c r="L169" s="100">
        <f t="shared" si="2"/>
        <v>20660</v>
      </c>
      <c r="M169" s="92"/>
    </row>
    <row r="170" spans="2:13" s="91" customFormat="1" ht="24.95" customHeight="1" x14ac:dyDescent="0.25">
      <c r="B170" s="318" t="s">
        <v>661</v>
      </c>
      <c r="C170" s="313">
        <v>44337</v>
      </c>
      <c r="D170" s="314">
        <v>0.67083333333333339</v>
      </c>
      <c r="E170" s="314">
        <v>0.67847222222222225</v>
      </c>
      <c r="F170" s="315" t="s">
        <v>622</v>
      </c>
      <c r="G170" s="315" t="s">
        <v>623</v>
      </c>
      <c r="H170" s="315" t="s">
        <v>592</v>
      </c>
      <c r="I170" s="315" t="s">
        <v>624</v>
      </c>
      <c r="J170" s="316">
        <v>35260</v>
      </c>
      <c r="K170" s="316">
        <v>11200</v>
      </c>
      <c r="L170" s="100">
        <f t="shared" si="2"/>
        <v>24060</v>
      </c>
      <c r="M170" s="92"/>
    </row>
    <row r="171" spans="2:13" s="91" customFormat="1" ht="24.95" customHeight="1" x14ac:dyDescent="0.25">
      <c r="B171" s="318" t="s">
        <v>662</v>
      </c>
      <c r="C171" s="313">
        <v>44337</v>
      </c>
      <c r="D171" s="314">
        <v>0.66805555555555562</v>
      </c>
      <c r="E171" s="314">
        <v>0.6777777777777777</v>
      </c>
      <c r="F171" s="315" t="s">
        <v>647</v>
      </c>
      <c r="G171" s="315" t="s">
        <v>623</v>
      </c>
      <c r="H171" s="315" t="s">
        <v>592</v>
      </c>
      <c r="I171" s="315" t="s">
        <v>626</v>
      </c>
      <c r="J171" s="316">
        <v>32750</v>
      </c>
      <c r="K171" s="316">
        <v>12540</v>
      </c>
      <c r="L171" s="100">
        <f t="shared" si="2"/>
        <v>20210</v>
      </c>
      <c r="M171" s="92"/>
    </row>
    <row r="172" spans="2:13" s="91" customFormat="1" ht="24.95" customHeight="1" x14ac:dyDescent="0.25">
      <c r="B172" s="318" t="s">
        <v>663</v>
      </c>
      <c r="C172" s="313">
        <v>44337</v>
      </c>
      <c r="D172" s="314">
        <v>0.60972222222222217</v>
      </c>
      <c r="E172" s="314">
        <v>0.63472222222222219</v>
      </c>
      <c r="F172" s="315" t="s">
        <v>638</v>
      </c>
      <c r="G172" s="315" t="s">
        <v>623</v>
      </c>
      <c r="H172" s="315" t="s">
        <v>592</v>
      </c>
      <c r="I172" s="315" t="s">
        <v>640</v>
      </c>
      <c r="J172" s="316">
        <v>29200</v>
      </c>
      <c r="K172" s="316">
        <v>12050</v>
      </c>
      <c r="L172" s="100">
        <f t="shared" si="2"/>
        <v>17150</v>
      </c>
      <c r="M172" s="92"/>
    </row>
    <row r="173" spans="2:13" s="91" customFormat="1" ht="24.95" customHeight="1" x14ac:dyDescent="0.25">
      <c r="B173" s="318" t="s">
        <v>664</v>
      </c>
      <c r="C173" s="313">
        <v>44337</v>
      </c>
      <c r="D173" s="314">
        <v>0.62152777777777779</v>
      </c>
      <c r="E173" s="314">
        <v>0.63263888888888886</v>
      </c>
      <c r="F173" s="315" t="s">
        <v>622</v>
      </c>
      <c r="G173" s="315" t="s">
        <v>623</v>
      </c>
      <c r="H173" s="315" t="s">
        <v>592</v>
      </c>
      <c r="I173" s="315" t="s">
        <v>624</v>
      </c>
      <c r="J173" s="316">
        <v>34080</v>
      </c>
      <c r="K173" s="316">
        <v>11230</v>
      </c>
      <c r="L173" s="100">
        <f t="shared" si="2"/>
        <v>22850</v>
      </c>
      <c r="M173" s="92"/>
    </row>
    <row r="174" spans="2:13" s="91" customFormat="1" ht="24.95" customHeight="1" x14ac:dyDescent="0.25">
      <c r="B174" s="318" t="s">
        <v>665</v>
      </c>
      <c r="C174" s="313">
        <v>44337</v>
      </c>
      <c r="D174" s="314">
        <v>0.6166666666666667</v>
      </c>
      <c r="E174" s="314">
        <v>0.62847222222222221</v>
      </c>
      <c r="F174" s="315" t="s">
        <v>647</v>
      </c>
      <c r="G174" s="315" t="s">
        <v>623</v>
      </c>
      <c r="H174" s="315" t="s">
        <v>592</v>
      </c>
      <c r="I174" s="315" t="s">
        <v>626</v>
      </c>
      <c r="J174" s="316">
        <v>30650</v>
      </c>
      <c r="K174" s="316">
        <v>12000</v>
      </c>
      <c r="L174" s="100">
        <f t="shared" si="2"/>
        <v>18650</v>
      </c>
      <c r="M174" s="92"/>
    </row>
    <row r="175" spans="2:13" s="91" customFormat="1" ht="24.95" customHeight="1" x14ac:dyDescent="0.25">
      <c r="B175" s="318" t="s">
        <v>666</v>
      </c>
      <c r="C175" s="313">
        <v>44337</v>
      </c>
      <c r="D175" s="314">
        <v>0.4548611111111111</v>
      </c>
      <c r="E175" s="314">
        <v>0.46388888888888885</v>
      </c>
      <c r="F175" s="315" t="s">
        <v>647</v>
      </c>
      <c r="G175" s="315" t="s">
        <v>623</v>
      </c>
      <c r="H175" s="315" t="s">
        <v>592</v>
      </c>
      <c r="I175" s="315" t="s">
        <v>626</v>
      </c>
      <c r="J175" s="316">
        <v>32450</v>
      </c>
      <c r="K175" s="316">
        <v>10400</v>
      </c>
      <c r="L175" s="100">
        <f t="shared" si="2"/>
        <v>22050</v>
      </c>
      <c r="M175" s="92"/>
    </row>
    <row r="176" spans="2:13" s="91" customFormat="1" ht="24.95" customHeight="1" x14ac:dyDescent="0.25">
      <c r="B176" s="318" t="s">
        <v>667</v>
      </c>
      <c r="C176" s="313">
        <v>44337</v>
      </c>
      <c r="D176" s="314">
        <v>0.4458333333333333</v>
      </c>
      <c r="E176" s="314">
        <v>0.46458333333333335</v>
      </c>
      <c r="F176" s="315" t="s">
        <v>638</v>
      </c>
      <c r="G176" s="315" t="s">
        <v>623</v>
      </c>
      <c r="H176" s="315" t="s">
        <v>592</v>
      </c>
      <c r="I176" s="315" t="s">
        <v>640</v>
      </c>
      <c r="J176" s="316">
        <v>29870</v>
      </c>
      <c r="K176" s="316">
        <v>11230</v>
      </c>
      <c r="L176" s="100">
        <f t="shared" si="2"/>
        <v>18640</v>
      </c>
      <c r="M176" s="92"/>
    </row>
    <row r="177" spans="2:13" s="91" customFormat="1" ht="24.95" customHeight="1" x14ac:dyDescent="0.25">
      <c r="B177" s="318" t="s">
        <v>668</v>
      </c>
      <c r="C177" s="313">
        <v>44337</v>
      </c>
      <c r="D177" s="314">
        <v>0.43263888888888885</v>
      </c>
      <c r="E177" s="314">
        <v>0.44027777777777777</v>
      </c>
      <c r="F177" s="315" t="s">
        <v>622</v>
      </c>
      <c r="G177" s="315" t="s">
        <v>623</v>
      </c>
      <c r="H177" s="315" t="s">
        <v>592</v>
      </c>
      <c r="I177" s="315" t="s">
        <v>474</v>
      </c>
      <c r="J177" s="316">
        <v>31770</v>
      </c>
      <c r="K177" s="316">
        <v>12110</v>
      </c>
      <c r="L177" s="100">
        <f t="shared" si="2"/>
        <v>19660</v>
      </c>
      <c r="M177" s="92"/>
    </row>
    <row r="178" spans="2:13" s="91" customFormat="1" ht="24.95" customHeight="1" x14ac:dyDescent="0.25">
      <c r="B178" s="318" t="s">
        <v>669</v>
      </c>
      <c r="C178" s="313">
        <v>44337</v>
      </c>
      <c r="D178" s="314">
        <v>0.41111111111111115</v>
      </c>
      <c r="E178" s="314">
        <v>0.41875000000000001</v>
      </c>
      <c r="F178" s="315" t="s">
        <v>647</v>
      </c>
      <c r="G178" s="315" t="s">
        <v>623</v>
      </c>
      <c r="H178" s="315" t="s">
        <v>592</v>
      </c>
      <c r="I178" s="315" t="s">
        <v>626</v>
      </c>
      <c r="J178" s="316">
        <v>31090</v>
      </c>
      <c r="K178" s="316">
        <v>11070</v>
      </c>
      <c r="L178" s="100">
        <f t="shared" si="2"/>
        <v>20020</v>
      </c>
      <c r="M178" s="92"/>
    </row>
    <row r="179" spans="2:13" s="91" customFormat="1" ht="24.95" customHeight="1" x14ac:dyDescent="0.25">
      <c r="B179" s="318" t="s">
        <v>670</v>
      </c>
      <c r="C179" s="313">
        <v>44338</v>
      </c>
      <c r="D179" s="314">
        <v>0.36736111111111108</v>
      </c>
      <c r="E179" s="314">
        <v>0.37916666666666665</v>
      </c>
      <c r="F179" s="315" t="s">
        <v>647</v>
      </c>
      <c r="G179" s="315" t="s">
        <v>623</v>
      </c>
      <c r="H179" s="315" t="s">
        <v>592</v>
      </c>
      <c r="I179" s="315" t="s">
        <v>626</v>
      </c>
      <c r="J179" s="316">
        <v>30680</v>
      </c>
      <c r="K179" s="316">
        <v>11940</v>
      </c>
      <c r="L179" s="100">
        <f t="shared" si="2"/>
        <v>18740</v>
      </c>
      <c r="M179" s="92"/>
    </row>
    <row r="180" spans="2:13" s="91" customFormat="1" ht="24.95" customHeight="1" x14ac:dyDescent="0.25">
      <c r="B180" s="318" t="s">
        <v>671</v>
      </c>
      <c r="C180" s="313">
        <v>44338</v>
      </c>
      <c r="D180" s="314">
        <v>0.3756944444444445</v>
      </c>
      <c r="E180" s="314">
        <v>0.3833333333333333</v>
      </c>
      <c r="F180" s="315" t="s">
        <v>622</v>
      </c>
      <c r="G180" s="315" t="s">
        <v>623</v>
      </c>
      <c r="H180" s="315" t="s">
        <v>592</v>
      </c>
      <c r="I180" s="315" t="s">
        <v>474</v>
      </c>
      <c r="J180" s="316">
        <v>35440</v>
      </c>
      <c r="K180" s="316">
        <v>11640</v>
      </c>
      <c r="L180" s="100">
        <f t="shared" si="2"/>
        <v>23800</v>
      </c>
      <c r="M180" s="92"/>
    </row>
    <row r="181" spans="2:13" s="91" customFormat="1" ht="24.95" customHeight="1" x14ac:dyDescent="0.25">
      <c r="B181" s="318" t="s">
        <v>672</v>
      </c>
      <c r="C181" s="313">
        <v>44338</v>
      </c>
      <c r="D181" s="314">
        <v>0.37847222222222227</v>
      </c>
      <c r="E181" s="314">
        <v>0.39305555555555555</v>
      </c>
      <c r="F181" s="315" t="s">
        <v>638</v>
      </c>
      <c r="G181" s="315" t="s">
        <v>623</v>
      </c>
      <c r="H181" s="315" t="s">
        <v>592</v>
      </c>
      <c r="I181" s="315" t="s">
        <v>640</v>
      </c>
      <c r="J181" s="316">
        <v>29070</v>
      </c>
      <c r="K181" s="316">
        <v>11500</v>
      </c>
      <c r="L181" s="100">
        <f t="shared" si="2"/>
        <v>17570</v>
      </c>
      <c r="M181" s="92"/>
    </row>
    <row r="182" spans="2:13" s="91" customFormat="1" ht="24.95" customHeight="1" x14ac:dyDescent="0.25">
      <c r="B182" s="318" t="s">
        <v>673</v>
      </c>
      <c r="C182" s="313">
        <v>44340</v>
      </c>
      <c r="D182" s="314">
        <v>0.43958333333333338</v>
      </c>
      <c r="E182" s="314">
        <v>0.45208333333333334</v>
      </c>
      <c r="F182" s="315" t="s">
        <v>599</v>
      </c>
      <c r="G182" s="315" t="s">
        <v>600</v>
      </c>
      <c r="H182" s="315" t="s">
        <v>592</v>
      </c>
      <c r="I182" s="315" t="s">
        <v>601</v>
      </c>
      <c r="J182" s="316">
        <v>1460</v>
      </c>
      <c r="K182" s="316">
        <v>1030</v>
      </c>
      <c r="L182" s="100">
        <f t="shared" si="2"/>
        <v>430</v>
      </c>
      <c r="M182" s="92"/>
    </row>
    <row r="183" spans="2:13" s="91" customFormat="1" ht="24.95" customHeight="1" x14ac:dyDescent="0.25">
      <c r="B183" s="318" t="s">
        <v>674</v>
      </c>
      <c r="C183" s="313">
        <v>44340</v>
      </c>
      <c r="D183" s="314">
        <v>0.44861111111111113</v>
      </c>
      <c r="E183" s="314">
        <v>0.48333333333333334</v>
      </c>
      <c r="F183" s="315" t="s">
        <v>590</v>
      </c>
      <c r="G183" s="315" t="s">
        <v>591</v>
      </c>
      <c r="H183" s="315" t="s">
        <v>592</v>
      </c>
      <c r="I183" s="315" t="s">
        <v>465</v>
      </c>
      <c r="J183" s="316">
        <v>5940</v>
      </c>
      <c r="K183" s="316">
        <v>4540</v>
      </c>
      <c r="L183" s="100">
        <f t="shared" si="2"/>
        <v>1400</v>
      </c>
      <c r="M183" s="92"/>
    </row>
    <row r="184" spans="2:13" s="91" customFormat="1" ht="24.95" customHeight="1" x14ac:dyDescent="0.25">
      <c r="B184" s="318" t="s">
        <v>675</v>
      </c>
      <c r="C184" s="313">
        <v>44340</v>
      </c>
      <c r="D184" s="314">
        <v>0.56041666666666667</v>
      </c>
      <c r="E184" s="314">
        <v>0.57430555555555551</v>
      </c>
      <c r="F184" s="315" t="s">
        <v>607</v>
      </c>
      <c r="G184" s="315" t="s">
        <v>600</v>
      </c>
      <c r="H184" s="315" t="s">
        <v>592</v>
      </c>
      <c r="I184" s="315" t="s">
        <v>608</v>
      </c>
      <c r="J184" s="316">
        <v>10960</v>
      </c>
      <c r="K184" s="316">
        <v>8260</v>
      </c>
      <c r="L184" s="100">
        <f t="shared" si="2"/>
        <v>2700</v>
      </c>
      <c r="M184" s="92"/>
    </row>
    <row r="185" spans="2:13" s="91" customFormat="1" ht="24.95" customHeight="1" x14ac:dyDescent="0.25">
      <c r="B185" s="318" t="s">
        <v>676</v>
      </c>
      <c r="C185" s="313">
        <v>44340</v>
      </c>
      <c r="D185" s="314">
        <v>0.45694444444444443</v>
      </c>
      <c r="E185" s="314">
        <v>0.46527777777777773</v>
      </c>
      <c r="F185" s="315" t="s">
        <v>647</v>
      </c>
      <c r="G185" s="315" t="s">
        <v>623</v>
      </c>
      <c r="H185" s="315" t="s">
        <v>592</v>
      </c>
      <c r="I185" s="315" t="s">
        <v>626</v>
      </c>
      <c r="J185" s="316">
        <v>32090</v>
      </c>
      <c r="K185" s="316">
        <v>12290</v>
      </c>
      <c r="L185" s="100">
        <f t="shared" si="2"/>
        <v>19800</v>
      </c>
      <c r="M185" s="92"/>
    </row>
    <row r="186" spans="2:13" s="91" customFormat="1" ht="24.95" customHeight="1" x14ac:dyDescent="0.25">
      <c r="B186" s="318" t="s">
        <v>677</v>
      </c>
      <c r="C186" s="313">
        <v>44340</v>
      </c>
      <c r="D186" s="314">
        <v>0.49444444444444446</v>
      </c>
      <c r="E186" s="314">
        <v>0.50208333333333333</v>
      </c>
      <c r="F186" s="315" t="s">
        <v>622</v>
      </c>
      <c r="G186" s="315" t="s">
        <v>623</v>
      </c>
      <c r="H186" s="315" t="s">
        <v>592</v>
      </c>
      <c r="I186" s="315" t="s">
        <v>474</v>
      </c>
      <c r="J186" s="316">
        <v>29380</v>
      </c>
      <c r="K186" s="316">
        <v>11540</v>
      </c>
      <c r="L186" s="100">
        <f t="shared" si="2"/>
        <v>17840</v>
      </c>
      <c r="M186" s="92"/>
    </row>
    <row r="187" spans="2:13" s="91" customFormat="1" ht="24.95" customHeight="1" x14ac:dyDescent="0.25">
      <c r="B187" s="318" t="s">
        <v>678</v>
      </c>
      <c r="C187" s="313">
        <v>44340</v>
      </c>
      <c r="D187" s="314">
        <v>0.56527777777777777</v>
      </c>
      <c r="E187" s="314">
        <v>0.5756944444444444</v>
      </c>
      <c r="F187" s="315" t="s">
        <v>647</v>
      </c>
      <c r="G187" s="315" t="s">
        <v>623</v>
      </c>
      <c r="H187" s="315" t="s">
        <v>592</v>
      </c>
      <c r="I187" s="315" t="s">
        <v>626</v>
      </c>
      <c r="J187" s="316">
        <v>31960</v>
      </c>
      <c r="K187" s="316">
        <v>12320</v>
      </c>
      <c r="L187" s="100">
        <f t="shared" si="2"/>
        <v>19640</v>
      </c>
      <c r="M187" s="92"/>
    </row>
    <row r="188" spans="2:13" s="91" customFormat="1" ht="24.95" customHeight="1" x14ac:dyDescent="0.25">
      <c r="B188" s="318" t="s">
        <v>729</v>
      </c>
      <c r="C188" s="313">
        <v>44340</v>
      </c>
      <c r="D188" s="314">
        <v>0.36736111111111108</v>
      </c>
      <c r="E188" s="314">
        <v>0.5854166666666667</v>
      </c>
      <c r="F188" s="315" t="s">
        <v>730</v>
      </c>
      <c r="G188" s="315" t="s">
        <v>600</v>
      </c>
      <c r="H188" s="315" t="s">
        <v>604</v>
      </c>
      <c r="I188" s="315" t="s">
        <v>731</v>
      </c>
      <c r="J188" s="316">
        <v>14990</v>
      </c>
      <c r="K188" s="316">
        <v>12320</v>
      </c>
      <c r="L188" s="100">
        <f t="shared" si="2"/>
        <v>2670</v>
      </c>
      <c r="M188" s="92"/>
    </row>
    <row r="189" spans="2:13" s="91" customFormat="1" ht="24.95" customHeight="1" x14ac:dyDescent="0.25">
      <c r="B189" s="318" t="s">
        <v>679</v>
      </c>
      <c r="C189" s="313">
        <v>44340</v>
      </c>
      <c r="D189" s="314">
        <v>0.57222222222222219</v>
      </c>
      <c r="E189" s="314">
        <v>0.58888888888888891</v>
      </c>
      <c r="F189" s="315" t="s">
        <v>622</v>
      </c>
      <c r="G189" s="315" t="s">
        <v>623</v>
      </c>
      <c r="H189" s="315" t="s">
        <v>592</v>
      </c>
      <c r="I189" s="315" t="s">
        <v>474</v>
      </c>
      <c r="J189" s="316">
        <v>30810</v>
      </c>
      <c r="K189" s="316">
        <v>11530</v>
      </c>
      <c r="L189" s="100">
        <f t="shared" si="2"/>
        <v>19280</v>
      </c>
      <c r="M189" s="92"/>
    </row>
    <row r="190" spans="2:13" s="91" customFormat="1" ht="24.95" customHeight="1" x14ac:dyDescent="0.25">
      <c r="B190" s="318" t="s">
        <v>680</v>
      </c>
      <c r="C190" s="313">
        <v>44340</v>
      </c>
      <c r="D190" s="314">
        <v>0.58194444444444449</v>
      </c>
      <c r="E190" s="314">
        <v>0.59097222222222223</v>
      </c>
      <c r="F190" s="315" t="s">
        <v>638</v>
      </c>
      <c r="G190" s="315" t="s">
        <v>623</v>
      </c>
      <c r="H190" s="315" t="s">
        <v>592</v>
      </c>
      <c r="I190" s="315" t="s">
        <v>640</v>
      </c>
      <c r="J190" s="316">
        <v>32130</v>
      </c>
      <c r="K190" s="316">
        <v>12140</v>
      </c>
      <c r="L190" s="100">
        <f t="shared" si="2"/>
        <v>19990</v>
      </c>
      <c r="M190" s="92"/>
    </row>
    <row r="191" spans="2:13" s="91" customFormat="1" ht="24.95" customHeight="1" x14ac:dyDescent="0.25">
      <c r="B191" s="318" t="s">
        <v>681</v>
      </c>
      <c r="C191" s="313">
        <v>44340</v>
      </c>
      <c r="D191" s="314">
        <v>0.63055555555555554</v>
      </c>
      <c r="E191" s="314">
        <v>0.63055555555555554</v>
      </c>
      <c r="F191" s="315" t="s">
        <v>622</v>
      </c>
      <c r="G191" s="315" t="s">
        <v>623</v>
      </c>
      <c r="H191" s="315" t="s">
        <v>592</v>
      </c>
      <c r="I191" s="315" t="s">
        <v>474</v>
      </c>
      <c r="J191" s="316">
        <v>32250</v>
      </c>
      <c r="K191" s="316">
        <v>11520</v>
      </c>
      <c r="L191" s="100">
        <f t="shared" si="2"/>
        <v>20730</v>
      </c>
      <c r="M191" s="92"/>
    </row>
    <row r="192" spans="2:13" s="91" customFormat="1" ht="24.95" customHeight="1" x14ac:dyDescent="0.25">
      <c r="B192" s="318" t="s">
        <v>682</v>
      </c>
      <c r="C192" s="313">
        <v>44340</v>
      </c>
      <c r="D192" s="314">
        <v>0.64722222222222225</v>
      </c>
      <c r="E192" s="314">
        <v>0.65486111111111112</v>
      </c>
      <c r="F192" s="315" t="s">
        <v>638</v>
      </c>
      <c r="G192" s="315" t="s">
        <v>623</v>
      </c>
      <c r="H192" s="315" t="s">
        <v>592</v>
      </c>
      <c r="I192" s="315" t="s">
        <v>640</v>
      </c>
      <c r="J192" s="316">
        <v>31920</v>
      </c>
      <c r="K192" s="316">
        <v>12100</v>
      </c>
      <c r="L192" s="100">
        <f t="shared" si="2"/>
        <v>19820</v>
      </c>
      <c r="M192" s="92"/>
    </row>
    <row r="193" spans="2:13" s="91" customFormat="1" ht="24.95" customHeight="1" x14ac:dyDescent="0.25">
      <c r="B193" s="318" t="s">
        <v>683</v>
      </c>
      <c r="C193" s="313">
        <v>44341</v>
      </c>
      <c r="D193" s="314">
        <v>0.47500000000000003</v>
      </c>
      <c r="E193" s="314">
        <v>0.49652777777777773</v>
      </c>
      <c r="F193" s="315" t="s">
        <v>607</v>
      </c>
      <c r="G193" s="315" t="s">
        <v>600</v>
      </c>
      <c r="H193" s="315" t="s">
        <v>592</v>
      </c>
      <c r="I193" s="315" t="s">
        <v>608</v>
      </c>
      <c r="J193" s="316">
        <v>10470</v>
      </c>
      <c r="K193" s="316">
        <v>8240</v>
      </c>
      <c r="L193" s="100">
        <f t="shared" si="2"/>
        <v>2230</v>
      </c>
      <c r="M193" s="92"/>
    </row>
    <row r="194" spans="2:13" s="91" customFormat="1" ht="24.95" customHeight="1" x14ac:dyDescent="0.25">
      <c r="B194" s="318" t="s">
        <v>684</v>
      </c>
      <c r="C194" s="313">
        <v>44341</v>
      </c>
      <c r="D194" s="314">
        <v>0.64027777777777783</v>
      </c>
      <c r="E194" s="319">
        <v>0.65625</v>
      </c>
      <c r="F194" s="315" t="s">
        <v>607</v>
      </c>
      <c r="G194" s="315" t="s">
        <v>600</v>
      </c>
      <c r="H194" s="315" t="s">
        <v>592</v>
      </c>
      <c r="I194" s="315" t="s">
        <v>608</v>
      </c>
      <c r="J194" s="316">
        <v>10930</v>
      </c>
      <c r="K194" s="316">
        <v>8190</v>
      </c>
      <c r="L194" s="100">
        <f t="shared" si="2"/>
        <v>2740</v>
      </c>
      <c r="M194" s="92"/>
    </row>
    <row r="195" spans="2:13" s="91" customFormat="1" ht="24.95" customHeight="1" x14ac:dyDescent="0.25">
      <c r="B195" s="318" t="s">
        <v>685</v>
      </c>
      <c r="C195" s="313">
        <v>44341</v>
      </c>
      <c r="D195" s="314">
        <v>0.32569444444444445</v>
      </c>
      <c r="E195" s="319">
        <v>0.3347222222222222</v>
      </c>
      <c r="F195" s="315" t="s">
        <v>647</v>
      </c>
      <c r="G195" s="315" t="s">
        <v>623</v>
      </c>
      <c r="H195" s="315" t="s">
        <v>592</v>
      </c>
      <c r="I195" s="315" t="s">
        <v>626</v>
      </c>
      <c r="J195" s="316">
        <v>31100</v>
      </c>
      <c r="K195" s="316">
        <v>12900</v>
      </c>
      <c r="L195" s="100">
        <f t="shared" si="2"/>
        <v>18200</v>
      </c>
      <c r="M195" s="92"/>
    </row>
    <row r="196" spans="2:13" s="91" customFormat="1" ht="24.95" customHeight="1" x14ac:dyDescent="0.25">
      <c r="B196" s="318" t="s">
        <v>686</v>
      </c>
      <c r="C196" s="313">
        <v>44341</v>
      </c>
      <c r="D196" s="314">
        <v>0.3298611111111111</v>
      </c>
      <c r="E196" s="319">
        <v>0.33819444444444446</v>
      </c>
      <c r="F196" s="315" t="s">
        <v>622</v>
      </c>
      <c r="G196" s="315" t="s">
        <v>623</v>
      </c>
      <c r="H196" s="315" t="s">
        <v>592</v>
      </c>
      <c r="I196" s="315" t="s">
        <v>474</v>
      </c>
      <c r="J196" s="316">
        <v>30620</v>
      </c>
      <c r="K196" s="316">
        <v>11990</v>
      </c>
      <c r="L196" s="100">
        <f t="shared" si="2"/>
        <v>18630</v>
      </c>
      <c r="M196" s="92"/>
    </row>
    <row r="197" spans="2:13" s="91" customFormat="1" ht="24.95" customHeight="1" x14ac:dyDescent="0.25">
      <c r="B197" s="318" t="s">
        <v>687</v>
      </c>
      <c r="C197" s="313">
        <v>44341</v>
      </c>
      <c r="D197" s="314">
        <v>0.33402777777777781</v>
      </c>
      <c r="E197" s="319">
        <v>0.34166666666666662</v>
      </c>
      <c r="F197" s="315" t="s">
        <v>638</v>
      </c>
      <c r="G197" s="315" t="s">
        <v>623</v>
      </c>
      <c r="H197" s="315" t="s">
        <v>592</v>
      </c>
      <c r="I197" s="315" t="s">
        <v>640</v>
      </c>
      <c r="J197" s="316">
        <v>32480</v>
      </c>
      <c r="K197" s="316">
        <v>12530</v>
      </c>
      <c r="L197" s="100">
        <f t="shared" si="2"/>
        <v>19950</v>
      </c>
      <c r="M197" s="92"/>
    </row>
    <row r="198" spans="2:13" s="91" customFormat="1" ht="24.95" customHeight="1" x14ac:dyDescent="0.25">
      <c r="B198" s="318" t="s">
        <v>688</v>
      </c>
      <c r="C198" s="313">
        <v>44341</v>
      </c>
      <c r="D198" s="314">
        <v>0.36805555555555558</v>
      </c>
      <c r="E198" s="319">
        <v>0.37708333333333338</v>
      </c>
      <c r="F198" s="315" t="s">
        <v>647</v>
      </c>
      <c r="G198" s="315" t="s">
        <v>623</v>
      </c>
      <c r="H198" s="315" t="s">
        <v>592</v>
      </c>
      <c r="I198" s="315" t="s">
        <v>626</v>
      </c>
      <c r="J198" s="316">
        <v>32710</v>
      </c>
      <c r="K198" s="316">
        <v>11210</v>
      </c>
      <c r="L198" s="100">
        <f t="shared" si="2"/>
        <v>21500</v>
      </c>
      <c r="M198" s="92"/>
    </row>
    <row r="199" spans="2:13" s="91" customFormat="1" ht="24.95" customHeight="1" x14ac:dyDescent="0.25">
      <c r="B199" s="318" t="s">
        <v>689</v>
      </c>
      <c r="C199" s="313">
        <v>44341</v>
      </c>
      <c r="D199" s="314">
        <v>0.3833333333333333</v>
      </c>
      <c r="E199" s="319">
        <v>0.3888888888888889</v>
      </c>
      <c r="F199" s="315" t="s">
        <v>638</v>
      </c>
      <c r="G199" s="315" t="s">
        <v>623</v>
      </c>
      <c r="H199" s="315" t="s">
        <v>592</v>
      </c>
      <c r="I199" s="315" t="s">
        <v>640</v>
      </c>
      <c r="J199" s="316">
        <v>26180</v>
      </c>
      <c r="K199" s="316">
        <v>12490</v>
      </c>
      <c r="L199" s="100">
        <f t="shared" si="2"/>
        <v>13690</v>
      </c>
      <c r="M199" s="92"/>
    </row>
    <row r="200" spans="2:13" s="91" customFormat="1" ht="24.95" customHeight="1" x14ac:dyDescent="0.25">
      <c r="B200" s="318" t="s">
        <v>690</v>
      </c>
      <c r="C200" s="313">
        <v>44342</v>
      </c>
      <c r="D200" s="314">
        <v>0.32847222222222222</v>
      </c>
      <c r="E200" s="319">
        <v>0.34236111111111112</v>
      </c>
      <c r="F200" s="315" t="s">
        <v>611</v>
      </c>
      <c r="G200" s="315" t="s">
        <v>600</v>
      </c>
      <c r="H200" s="315" t="s">
        <v>592</v>
      </c>
      <c r="I200" s="315" t="s">
        <v>612</v>
      </c>
      <c r="J200" s="316">
        <v>11030</v>
      </c>
      <c r="K200" s="316">
        <v>8250</v>
      </c>
      <c r="L200" s="100">
        <f t="shared" si="2"/>
        <v>2780</v>
      </c>
      <c r="M200" s="92"/>
    </row>
    <row r="201" spans="2:13" s="91" customFormat="1" ht="24.95" customHeight="1" x14ac:dyDescent="0.25">
      <c r="B201" s="318" t="s">
        <v>691</v>
      </c>
      <c r="C201" s="313">
        <v>44342</v>
      </c>
      <c r="D201" s="314">
        <v>0.35972222222222222</v>
      </c>
      <c r="E201" s="319">
        <v>0.36805555555555558</v>
      </c>
      <c r="F201" s="315" t="s">
        <v>613</v>
      </c>
      <c r="G201" s="315" t="s">
        <v>591</v>
      </c>
      <c r="H201" s="315" t="s">
        <v>604</v>
      </c>
      <c r="I201" s="315" t="s">
        <v>614</v>
      </c>
      <c r="J201" s="316">
        <v>7860</v>
      </c>
      <c r="K201" s="316">
        <v>7310</v>
      </c>
      <c r="L201" s="100">
        <f t="shared" si="2"/>
        <v>550</v>
      </c>
      <c r="M201" s="92"/>
    </row>
    <row r="202" spans="2:13" s="91" customFormat="1" ht="24.95" customHeight="1" x14ac:dyDescent="0.25">
      <c r="B202" s="318" t="s">
        <v>692</v>
      </c>
      <c r="C202" s="313">
        <v>44342</v>
      </c>
      <c r="D202" s="314">
        <v>0.45069444444444445</v>
      </c>
      <c r="E202" s="319">
        <v>0.46180555555555558</v>
      </c>
      <c r="F202" s="315" t="s">
        <v>693</v>
      </c>
      <c r="G202" s="315" t="s">
        <v>600</v>
      </c>
      <c r="H202" s="315" t="s">
        <v>592</v>
      </c>
      <c r="I202" s="315" t="s">
        <v>694</v>
      </c>
      <c r="J202" s="316">
        <v>11530</v>
      </c>
      <c r="K202" s="316">
        <v>8020</v>
      </c>
      <c r="L202" s="100">
        <f t="shared" si="2"/>
        <v>3510</v>
      </c>
      <c r="M202" s="92"/>
    </row>
    <row r="203" spans="2:13" s="91" customFormat="1" ht="24.95" customHeight="1" x14ac:dyDescent="0.25">
      <c r="B203" s="318" t="s">
        <v>695</v>
      </c>
      <c r="C203" s="313">
        <v>44342</v>
      </c>
      <c r="D203" s="314">
        <v>0.67222222222222217</v>
      </c>
      <c r="E203" s="319">
        <v>0.68402777777777779</v>
      </c>
      <c r="F203" s="315" t="s">
        <v>611</v>
      </c>
      <c r="G203" s="315" t="s">
        <v>623</v>
      </c>
      <c r="H203" s="315" t="s">
        <v>592</v>
      </c>
      <c r="I203" s="315" t="s">
        <v>612</v>
      </c>
      <c r="J203" s="316">
        <v>9010</v>
      </c>
      <c r="K203" s="316">
        <v>8240</v>
      </c>
      <c r="L203" s="100">
        <f t="shared" si="2"/>
        <v>770</v>
      </c>
      <c r="M203" s="92"/>
    </row>
    <row r="204" spans="2:13" s="91" customFormat="1" ht="24.95" customHeight="1" x14ac:dyDescent="0.25">
      <c r="B204" s="318" t="s">
        <v>696</v>
      </c>
      <c r="C204" s="313">
        <v>44342</v>
      </c>
      <c r="D204" s="314">
        <v>0.4548611111111111</v>
      </c>
      <c r="E204" s="319">
        <v>0.46527777777777773</v>
      </c>
      <c r="F204" s="315" t="s">
        <v>611</v>
      </c>
      <c r="G204" s="315" t="s">
        <v>600</v>
      </c>
      <c r="H204" s="315" t="s">
        <v>592</v>
      </c>
      <c r="I204" s="315" t="s">
        <v>612</v>
      </c>
      <c r="J204" s="316">
        <v>9340</v>
      </c>
      <c r="K204" s="316">
        <v>8370</v>
      </c>
      <c r="L204" s="100">
        <f t="shared" si="2"/>
        <v>970</v>
      </c>
      <c r="M204" s="92"/>
    </row>
    <row r="205" spans="2:13" s="91" customFormat="1" ht="24.95" customHeight="1" x14ac:dyDescent="0.25">
      <c r="B205" s="318" t="s">
        <v>697</v>
      </c>
      <c r="C205" s="313">
        <v>44343</v>
      </c>
      <c r="D205" s="314">
        <v>0.42569444444444443</v>
      </c>
      <c r="E205" s="319">
        <v>0.45902777777777781</v>
      </c>
      <c r="F205" s="315" t="s">
        <v>698</v>
      </c>
      <c r="G205" s="315" t="s">
        <v>591</v>
      </c>
      <c r="H205" s="315" t="s">
        <v>592</v>
      </c>
      <c r="I205" s="315" t="s">
        <v>699</v>
      </c>
      <c r="J205" s="316">
        <v>5760</v>
      </c>
      <c r="K205" s="316">
        <v>4030</v>
      </c>
      <c r="L205" s="100">
        <f t="shared" si="2"/>
        <v>1730</v>
      </c>
      <c r="M205" s="92"/>
    </row>
    <row r="206" spans="2:13" s="91" customFormat="1" ht="24.95" customHeight="1" x14ac:dyDescent="0.25">
      <c r="B206" s="318" t="s">
        <v>700</v>
      </c>
      <c r="C206" s="313">
        <v>44343</v>
      </c>
      <c r="D206" s="314">
        <v>0.59513888888888888</v>
      </c>
      <c r="E206" s="319">
        <v>0.6020833333333333</v>
      </c>
      <c r="F206" s="315" t="s">
        <v>613</v>
      </c>
      <c r="G206" s="315" t="s">
        <v>591</v>
      </c>
      <c r="H206" s="315" t="s">
        <v>604</v>
      </c>
      <c r="I206" s="315" t="s">
        <v>614</v>
      </c>
      <c r="J206" s="316">
        <v>8050</v>
      </c>
      <c r="K206" s="316">
        <v>7080</v>
      </c>
      <c r="L206" s="100">
        <f t="shared" si="2"/>
        <v>970</v>
      </c>
      <c r="M206" s="92"/>
    </row>
    <row r="207" spans="2:13" s="91" customFormat="1" ht="24.95" customHeight="1" x14ac:dyDescent="0.25">
      <c r="B207" s="318" t="s">
        <v>701</v>
      </c>
      <c r="C207" s="313">
        <v>44343</v>
      </c>
      <c r="D207" s="314">
        <v>0.6333333333333333</v>
      </c>
      <c r="E207" s="319">
        <v>0.64444444444444449</v>
      </c>
      <c r="F207" s="315" t="s">
        <v>615</v>
      </c>
      <c r="G207" s="315" t="s">
        <v>591</v>
      </c>
      <c r="H207" s="315" t="s">
        <v>592</v>
      </c>
      <c r="I207" s="315" t="s">
        <v>629</v>
      </c>
      <c r="J207" s="316">
        <v>8600</v>
      </c>
      <c r="K207" s="316">
        <v>7530</v>
      </c>
      <c r="L207" s="100">
        <f t="shared" si="2"/>
        <v>1070</v>
      </c>
      <c r="M207" s="92"/>
    </row>
    <row r="208" spans="2:13" s="91" customFormat="1" ht="24.95" customHeight="1" x14ac:dyDescent="0.25">
      <c r="B208" s="318" t="s">
        <v>702</v>
      </c>
      <c r="C208" s="313">
        <v>44343</v>
      </c>
      <c r="D208" s="314">
        <v>0.6777777777777777</v>
      </c>
      <c r="E208" s="319">
        <v>0.68472222222222223</v>
      </c>
      <c r="F208" s="315" t="s">
        <v>703</v>
      </c>
      <c r="G208" s="315" t="s">
        <v>600</v>
      </c>
      <c r="H208" s="315" t="s">
        <v>592</v>
      </c>
      <c r="I208" s="315" t="s">
        <v>704</v>
      </c>
      <c r="J208" s="316">
        <v>4220</v>
      </c>
      <c r="K208" s="316">
        <v>3940</v>
      </c>
      <c r="L208" s="100">
        <f t="shared" si="2"/>
        <v>280</v>
      </c>
      <c r="M208" s="92"/>
    </row>
    <row r="209" spans="2:13" s="91" customFormat="1" ht="24.95" customHeight="1" x14ac:dyDescent="0.25">
      <c r="B209" s="318" t="s">
        <v>705</v>
      </c>
      <c r="C209" s="313">
        <v>44343</v>
      </c>
      <c r="D209" s="314">
        <v>0.65902777777777777</v>
      </c>
      <c r="E209" s="319">
        <v>0.66875000000000007</v>
      </c>
      <c r="F209" s="315" t="s">
        <v>611</v>
      </c>
      <c r="G209" s="315" t="s">
        <v>623</v>
      </c>
      <c r="H209" s="315" t="s">
        <v>592</v>
      </c>
      <c r="I209" s="315" t="s">
        <v>612</v>
      </c>
      <c r="J209" s="316">
        <v>9290</v>
      </c>
      <c r="K209" s="316">
        <v>8230</v>
      </c>
      <c r="L209" s="100">
        <f t="shared" si="2"/>
        <v>1060</v>
      </c>
      <c r="M209" s="92"/>
    </row>
    <row r="210" spans="2:13" s="91" customFormat="1" ht="24.95" customHeight="1" x14ac:dyDescent="0.25">
      <c r="B210" s="318" t="s">
        <v>706</v>
      </c>
      <c r="C210" s="313">
        <v>44343</v>
      </c>
      <c r="D210" s="314">
        <v>0.7104166666666667</v>
      </c>
      <c r="E210" s="319">
        <v>0.72083333333333333</v>
      </c>
      <c r="F210" s="315" t="s">
        <v>611</v>
      </c>
      <c r="G210" s="315" t="s">
        <v>623</v>
      </c>
      <c r="H210" s="315" t="s">
        <v>592</v>
      </c>
      <c r="I210" s="315" t="s">
        <v>612</v>
      </c>
      <c r="J210" s="316">
        <v>10180</v>
      </c>
      <c r="K210" s="316">
        <v>8350</v>
      </c>
      <c r="L210" s="100">
        <f t="shared" si="2"/>
        <v>1830</v>
      </c>
      <c r="M210" s="92"/>
    </row>
    <row r="211" spans="2:13" s="91" customFormat="1" ht="24.95" customHeight="1" x14ac:dyDescent="0.25">
      <c r="B211" s="318" t="s">
        <v>707</v>
      </c>
      <c r="C211" s="313">
        <v>44344</v>
      </c>
      <c r="D211" s="314">
        <v>0.38055555555555554</v>
      </c>
      <c r="E211" s="319">
        <v>0.39652777777777781</v>
      </c>
      <c r="F211" s="315" t="s">
        <v>618</v>
      </c>
      <c r="G211" s="315" t="s">
        <v>591</v>
      </c>
      <c r="H211" s="315" t="s">
        <v>592</v>
      </c>
      <c r="I211" s="315" t="s">
        <v>614</v>
      </c>
      <c r="J211" s="316">
        <v>2780</v>
      </c>
      <c r="K211" s="316">
        <v>2220</v>
      </c>
      <c r="L211" s="100">
        <f t="shared" si="2"/>
        <v>560</v>
      </c>
      <c r="M211" s="92"/>
    </row>
    <row r="212" spans="2:13" s="91" customFormat="1" ht="24.95" customHeight="1" x14ac:dyDescent="0.25">
      <c r="B212" s="318" t="s">
        <v>708</v>
      </c>
      <c r="C212" s="313">
        <v>44344</v>
      </c>
      <c r="D212" s="314">
        <v>0.40069444444444446</v>
      </c>
      <c r="E212" s="319">
        <v>0.41041666666666665</v>
      </c>
      <c r="F212" s="315" t="s">
        <v>611</v>
      </c>
      <c r="G212" s="315" t="s">
        <v>591</v>
      </c>
      <c r="H212" s="315" t="s">
        <v>592</v>
      </c>
      <c r="I212" s="315" t="s">
        <v>612</v>
      </c>
      <c r="J212" s="316">
        <v>9190</v>
      </c>
      <c r="K212" s="316">
        <v>8200</v>
      </c>
      <c r="L212" s="100">
        <f t="shared" si="2"/>
        <v>990</v>
      </c>
      <c r="M212" s="92"/>
    </row>
    <row r="213" spans="2:13" s="91" customFormat="1" ht="24.95" customHeight="1" x14ac:dyDescent="0.25">
      <c r="B213" s="318" t="s">
        <v>732</v>
      </c>
      <c r="C213" s="313">
        <v>44344</v>
      </c>
      <c r="D213" s="314">
        <v>0.4465277777777778</v>
      </c>
      <c r="E213" s="319">
        <v>0.46736111111111112</v>
      </c>
      <c r="F213" s="315" t="s">
        <v>590</v>
      </c>
      <c r="G213" s="315" t="s">
        <v>591</v>
      </c>
      <c r="H213" s="315" t="s">
        <v>592</v>
      </c>
      <c r="I213" s="315" t="s">
        <v>465</v>
      </c>
      <c r="J213" s="316">
        <v>5450</v>
      </c>
      <c r="K213" s="316">
        <v>4550</v>
      </c>
      <c r="L213" s="100">
        <f t="shared" si="2"/>
        <v>900</v>
      </c>
      <c r="M213" s="92"/>
    </row>
    <row r="214" spans="2:13" s="91" customFormat="1" ht="24.95" customHeight="1" x14ac:dyDescent="0.25">
      <c r="B214" s="318" t="s">
        <v>733</v>
      </c>
      <c r="C214" s="313">
        <v>44344</v>
      </c>
      <c r="D214" s="314">
        <v>0.47638888888888892</v>
      </c>
      <c r="E214" s="319">
        <v>0.4909722222222222</v>
      </c>
      <c r="F214" s="315" t="s">
        <v>618</v>
      </c>
      <c r="G214" s="315" t="s">
        <v>591</v>
      </c>
      <c r="H214" s="315" t="s">
        <v>592</v>
      </c>
      <c r="I214" s="315" t="s">
        <v>614</v>
      </c>
      <c r="J214" s="316">
        <v>2830</v>
      </c>
      <c r="K214" s="316">
        <v>1980</v>
      </c>
      <c r="L214" s="100">
        <f t="shared" si="2"/>
        <v>850</v>
      </c>
      <c r="M214" s="92"/>
    </row>
    <row r="215" spans="2:13" s="91" customFormat="1" ht="24.95" customHeight="1" x14ac:dyDescent="0.25">
      <c r="B215" s="318" t="s">
        <v>709</v>
      </c>
      <c r="C215" s="313">
        <v>44344</v>
      </c>
      <c r="D215" s="314">
        <v>0.51666666666666672</v>
      </c>
      <c r="E215" s="319">
        <v>0.52916666666666667</v>
      </c>
      <c r="F215" s="315" t="s">
        <v>615</v>
      </c>
      <c r="G215" s="315" t="s">
        <v>591</v>
      </c>
      <c r="H215" s="315" t="s">
        <v>592</v>
      </c>
      <c r="I215" s="315" t="s">
        <v>629</v>
      </c>
      <c r="J215" s="316">
        <v>8510</v>
      </c>
      <c r="K215" s="316">
        <v>7450</v>
      </c>
      <c r="L215" s="100">
        <f t="shared" si="2"/>
        <v>1060</v>
      </c>
      <c r="M215" s="92"/>
    </row>
    <row r="216" spans="2:13" s="91" customFormat="1" ht="24.95" customHeight="1" x14ac:dyDescent="0.25">
      <c r="B216" s="318" t="s">
        <v>710</v>
      </c>
      <c r="C216" s="313">
        <v>44344</v>
      </c>
      <c r="D216" s="314">
        <v>0.58124999999999993</v>
      </c>
      <c r="E216" s="319">
        <v>0.59444444444444444</v>
      </c>
      <c r="F216" s="315" t="s">
        <v>619</v>
      </c>
      <c r="G216" s="315" t="s">
        <v>591</v>
      </c>
      <c r="H216" s="315" t="s">
        <v>592</v>
      </c>
      <c r="I216" s="315" t="s">
        <v>620</v>
      </c>
      <c r="J216" s="316">
        <v>5600</v>
      </c>
      <c r="K216" s="316">
        <v>4190</v>
      </c>
      <c r="L216" s="100">
        <f t="shared" si="2"/>
        <v>1410</v>
      </c>
      <c r="M216" s="92"/>
    </row>
    <row r="217" spans="2:13" s="91" customFormat="1" ht="24.95" customHeight="1" x14ac:dyDescent="0.25">
      <c r="B217" s="318" t="s">
        <v>711</v>
      </c>
      <c r="C217" s="313">
        <v>44344</v>
      </c>
      <c r="D217" s="314">
        <v>0.65555555555555556</v>
      </c>
      <c r="E217" s="319">
        <v>0.66041666666666665</v>
      </c>
      <c r="F217" s="315" t="s">
        <v>712</v>
      </c>
      <c r="G217" s="315" t="s">
        <v>623</v>
      </c>
      <c r="H217" s="315" t="s">
        <v>604</v>
      </c>
      <c r="I217" s="315" t="s">
        <v>713</v>
      </c>
      <c r="J217" s="316">
        <v>30240</v>
      </c>
      <c r="K217" s="316">
        <v>10550</v>
      </c>
      <c r="L217" s="100">
        <f t="shared" si="2"/>
        <v>19690</v>
      </c>
      <c r="M217" s="92"/>
    </row>
    <row r="218" spans="2:13" s="91" customFormat="1" ht="24.95" customHeight="1" x14ac:dyDescent="0.25">
      <c r="B218" s="318" t="s">
        <v>714</v>
      </c>
      <c r="C218" s="313">
        <v>44344</v>
      </c>
      <c r="D218" s="314">
        <v>0.44444444444444442</v>
      </c>
      <c r="E218" s="319">
        <v>0.46458333333333335</v>
      </c>
      <c r="F218" s="315" t="s">
        <v>715</v>
      </c>
      <c r="G218" s="315" t="s">
        <v>623</v>
      </c>
      <c r="H218" s="315" t="s">
        <v>604</v>
      </c>
      <c r="I218" s="315" t="s">
        <v>716</v>
      </c>
      <c r="J218" s="316">
        <v>25750</v>
      </c>
      <c r="K218" s="316">
        <v>12260</v>
      </c>
      <c r="L218" s="100">
        <f t="shared" si="2"/>
        <v>13490</v>
      </c>
      <c r="M218" s="92"/>
    </row>
    <row r="219" spans="2:13" s="91" customFormat="1" ht="24.95" customHeight="1" x14ac:dyDescent="0.25">
      <c r="B219" s="318" t="s">
        <v>717</v>
      </c>
      <c r="C219" s="313">
        <v>44344</v>
      </c>
      <c r="D219" s="314">
        <v>0.7006944444444444</v>
      </c>
      <c r="E219" s="319">
        <v>0.71527777777777779</v>
      </c>
      <c r="F219" s="315" t="s">
        <v>641</v>
      </c>
      <c r="G219" s="315" t="s">
        <v>600</v>
      </c>
      <c r="H219" s="315" t="s">
        <v>592</v>
      </c>
      <c r="I219" s="315" t="s">
        <v>718</v>
      </c>
      <c r="J219" s="316">
        <v>9180</v>
      </c>
      <c r="K219" s="316">
        <v>8190</v>
      </c>
      <c r="L219" s="100">
        <f t="shared" si="2"/>
        <v>990</v>
      </c>
      <c r="M219" s="92"/>
    </row>
    <row r="220" spans="2:13" s="91" customFormat="1" ht="24.95" customHeight="1" x14ac:dyDescent="0.25">
      <c r="B220" s="318" t="s">
        <v>719</v>
      </c>
      <c r="C220" s="313">
        <v>44345</v>
      </c>
      <c r="D220" s="314">
        <v>0.3576388888888889</v>
      </c>
      <c r="E220" s="314">
        <v>0.37152777777777773</v>
      </c>
      <c r="F220" s="315" t="s">
        <v>607</v>
      </c>
      <c r="G220" s="315" t="s">
        <v>600</v>
      </c>
      <c r="H220" s="315" t="s">
        <v>592</v>
      </c>
      <c r="I220" s="315" t="s">
        <v>720</v>
      </c>
      <c r="J220" s="316">
        <v>9020</v>
      </c>
      <c r="K220" s="316">
        <v>8220</v>
      </c>
      <c r="L220" s="100">
        <f t="shared" si="2"/>
        <v>800</v>
      </c>
      <c r="M220" s="92"/>
    </row>
    <row r="221" spans="2:13" s="91" customFormat="1" ht="24.95" customHeight="1" x14ac:dyDescent="0.25">
      <c r="B221" s="318" t="s">
        <v>721</v>
      </c>
      <c r="C221" s="313">
        <v>44345</v>
      </c>
      <c r="D221" s="314">
        <v>0.56319444444444444</v>
      </c>
      <c r="E221" s="314">
        <v>0.57361111111111118</v>
      </c>
      <c r="F221" s="315" t="s">
        <v>615</v>
      </c>
      <c r="G221" s="315" t="s">
        <v>591</v>
      </c>
      <c r="H221" s="315" t="s">
        <v>592</v>
      </c>
      <c r="I221" s="315" t="s">
        <v>629</v>
      </c>
      <c r="J221" s="316">
        <v>8310</v>
      </c>
      <c r="K221" s="316">
        <v>7450</v>
      </c>
      <c r="L221" s="100">
        <f t="shared" si="2"/>
        <v>860</v>
      </c>
      <c r="M221" s="92"/>
    </row>
    <row r="222" spans="2:13" s="91" customFormat="1" ht="24.95" customHeight="1" x14ac:dyDescent="0.25">
      <c r="B222" s="318" t="s">
        <v>722</v>
      </c>
      <c r="C222" s="313">
        <v>44347</v>
      </c>
      <c r="D222" s="314">
        <v>0.46111111111111108</v>
      </c>
      <c r="E222" s="314">
        <v>0.47291666666666665</v>
      </c>
      <c r="F222" s="315" t="s">
        <v>599</v>
      </c>
      <c r="G222" s="315" t="s">
        <v>600</v>
      </c>
      <c r="H222" s="315" t="s">
        <v>592</v>
      </c>
      <c r="I222" s="315" t="s">
        <v>601</v>
      </c>
      <c r="J222" s="316">
        <v>1450</v>
      </c>
      <c r="K222" s="316">
        <v>1090</v>
      </c>
      <c r="L222" s="100">
        <f t="shared" si="2"/>
        <v>360</v>
      </c>
      <c r="M222" s="92"/>
    </row>
    <row r="223" spans="2:13" s="91" customFormat="1" ht="24.95" customHeight="1" x14ac:dyDescent="0.25">
      <c r="B223" s="311" t="s">
        <v>457</v>
      </c>
      <c r="C223" s="310">
        <v>44317</v>
      </c>
      <c r="D223" s="251">
        <v>6.9444444444444441E-3</v>
      </c>
      <c r="E223" s="251">
        <v>1.3888888888888888E-2</v>
      </c>
      <c r="F223" s="251" t="s">
        <v>458</v>
      </c>
      <c r="G223" s="309" t="s">
        <v>723</v>
      </c>
      <c r="H223" s="309" t="s">
        <v>724</v>
      </c>
      <c r="I223" s="251" t="s">
        <v>459</v>
      </c>
      <c r="J223" s="308">
        <v>21310</v>
      </c>
      <c r="K223" s="308">
        <v>10720</v>
      </c>
      <c r="L223" s="189">
        <f t="shared" si="2"/>
        <v>10590</v>
      </c>
      <c r="M223" s="92"/>
    </row>
    <row r="224" spans="2:13" s="91" customFormat="1" ht="24.95" customHeight="1" x14ac:dyDescent="0.25">
      <c r="B224" s="290" t="s">
        <v>460</v>
      </c>
      <c r="C224" s="291">
        <v>44317</v>
      </c>
      <c r="D224" s="97">
        <v>5.1388888888888894E-2</v>
      </c>
      <c r="E224" s="97">
        <v>6.0416666666666667E-2</v>
      </c>
      <c r="F224" s="97" t="s">
        <v>461</v>
      </c>
      <c r="G224" s="99" t="s">
        <v>723</v>
      </c>
      <c r="H224" s="99" t="s">
        <v>724</v>
      </c>
      <c r="I224" s="97" t="s">
        <v>462</v>
      </c>
      <c r="J224" s="292">
        <v>16830</v>
      </c>
      <c r="K224" s="292">
        <v>11290</v>
      </c>
      <c r="L224" s="100">
        <f t="shared" si="2"/>
        <v>5540</v>
      </c>
      <c r="M224" s="92"/>
    </row>
    <row r="225" spans="2:13" s="91" customFormat="1" ht="24.95" customHeight="1" x14ac:dyDescent="0.25">
      <c r="B225" s="290" t="s">
        <v>463</v>
      </c>
      <c r="C225" s="291">
        <v>44317</v>
      </c>
      <c r="D225" s="97">
        <v>6.25E-2</v>
      </c>
      <c r="E225" s="97">
        <v>6.8749999999999992E-2</v>
      </c>
      <c r="F225" s="97" t="s">
        <v>464</v>
      </c>
      <c r="G225" s="99" t="s">
        <v>723</v>
      </c>
      <c r="H225" s="99" t="s">
        <v>724</v>
      </c>
      <c r="I225" s="97" t="s">
        <v>465</v>
      </c>
      <c r="J225" s="292">
        <v>16960</v>
      </c>
      <c r="K225" s="292">
        <v>10870</v>
      </c>
      <c r="L225" s="100">
        <f t="shared" si="2"/>
        <v>6090</v>
      </c>
      <c r="M225" s="92"/>
    </row>
    <row r="226" spans="2:13" s="91" customFormat="1" ht="24.95" customHeight="1" x14ac:dyDescent="0.25">
      <c r="B226" s="290" t="s">
        <v>466</v>
      </c>
      <c r="C226" s="291">
        <v>44317</v>
      </c>
      <c r="D226" s="97">
        <v>0.47569444444444442</v>
      </c>
      <c r="E226" s="97">
        <v>0.48194444444444445</v>
      </c>
      <c r="F226" s="97" t="s">
        <v>467</v>
      </c>
      <c r="G226" s="99" t="s">
        <v>723</v>
      </c>
      <c r="H226" s="99" t="s">
        <v>724</v>
      </c>
      <c r="I226" s="97" t="s">
        <v>468</v>
      </c>
      <c r="J226" s="292">
        <v>17080</v>
      </c>
      <c r="K226" s="292">
        <v>10680</v>
      </c>
      <c r="L226" s="100">
        <f t="shared" si="2"/>
        <v>6400</v>
      </c>
      <c r="M226" s="92"/>
    </row>
    <row r="227" spans="2:13" s="91" customFormat="1" ht="24.95" customHeight="1" x14ac:dyDescent="0.25">
      <c r="B227" s="290" t="s">
        <v>469</v>
      </c>
      <c r="C227" s="291">
        <v>44317</v>
      </c>
      <c r="D227" s="97">
        <v>0.47847222222222219</v>
      </c>
      <c r="E227" s="97">
        <v>0.4861111111111111</v>
      </c>
      <c r="F227" s="97" t="s">
        <v>461</v>
      </c>
      <c r="G227" s="99" t="s">
        <v>723</v>
      </c>
      <c r="H227" s="99" t="s">
        <v>724</v>
      </c>
      <c r="I227" s="97" t="s">
        <v>470</v>
      </c>
      <c r="J227" s="292">
        <v>20190</v>
      </c>
      <c r="K227" s="292">
        <v>11040</v>
      </c>
      <c r="L227" s="100">
        <f t="shared" si="2"/>
        <v>9150</v>
      </c>
      <c r="M227" s="92"/>
    </row>
    <row r="228" spans="2:13" s="91" customFormat="1" ht="24.95" customHeight="1" x14ac:dyDescent="0.25">
      <c r="B228" s="290" t="s">
        <v>471</v>
      </c>
      <c r="C228" s="291">
        <v>44317</v>
      </c>
      <c r="D228" s="97">
        <v>0.49722222222222223</v>
      </c>
      <c r="E228" s="97">
        <v>0.50486111111111109</v>
      </c>
      <c r="F228" s="97" t="s">
        <v>464</v>
      </c>
      <c r="G228" s="99" t="s">
        <v>723</v>
      </c>
      <c r="H228" s="99" t="s">
        <v>724</v>
      </c>
      <c r="I228" s="97" t="s">
        <v>472</v>
      </c>
      <c r="J228" s="292">
        <v>19700</v>
      </c>
      <c r="K228" s="292">
        <v>10620</v>
      </c>
      <c r="L228" s="100">
        <f t="shared" si="2"/>
        <v>9080</v>
      </c>
      <c r="M228" s="92"/>
    </row>
    <row r="229" spans="2:13" s="91" customFormat="1" ht="24.95" customHeight="1" x14ac:dyDescent="0.25">
      <c r="B229" s="290" t="s">
        <v>473</v>
      </c>
      <c r="C229" s="291">
        <v>44317</v>
      </c>
      <c r="D229" s="97">
        <v>0.50069444444444444</v>
      </c>
      <c r="E229" s="97">
        <v>0.50694444444444442</v>
      </c>
      <c r="F229" s="97" t="s">
        <v>458</v>
      </c>
      <c r="G229" s="99" t="s">
        <v>723</v>
      </c>
      <c r="H229" s="99" t="s">
        <v>724</v>
      </c>
      <c r="I229" s="97" t="s">
        <v>474</v>
      </c>
      <c r="J229" s="292">
        <v>18280</v>
      </c>
      <c r="K229" s="292">
        <v>10600</v>
      </c>
      <c r="L229" s="100">
        <f t="shared" si="2"/>
        <v>7680</v>
      </c>
      <c r="M229" s="92"/>
    </row>
    <row r="230" spans="2:13" s="91" customFormat="1" ht="24.95" customHeight="1" x14ac:dyDescent="0.25">
      <c r="B230" s="290" t="s">
        <v>475</v>
      </c>
      <c r="C230" s="291">
        <v>44317</v>
      </c>
      <c r="D230" s="97">
        <v>0.8847222222222223</v>
      </c>
      <c r="E230" s="97">
        <v>0.8930555555555556</v>
      </c>
      <c r="F230" s="97" t="s">
        <v>464</v>
      </c>
      <c r="G230" s="99" t="s">
        <v>723</v>
      </c>
      <c r="H230" s="99" t="s">
        <v>724</v>
      </c>
      <c r="I230" s="97" t="s">
        <v>465</v>
      </c>
      <c r="J230" s="292">
        <v>18250</v>
      </c>
      <c r="K230" s="292">
        <v>10840</v>
      </c>
      <c r="L230" s="100">
        <f t="shared" si="2"/>
        <v>7410</v>
      </c>
      <c r="M230" s="92"/>
    </row>
    <row r="231" spans="2:13" s="91" customFormat="1" ht="24.95" customHeight="1" x14ac:dyDescent="0.25">
      <c r="B231" s="290" t="s">
        <v>476</v>
      </c>
      <c r="C231" s="291">
        <v>44317</v>
      </c>
      <c r="D231" s="97">
        <v>0.93402777777777779</v>
      </c>
      <c r="E231" s="97">
        <v>0.94236111111111109</v>
      </c>
      <c r="F231" s="97" t="s">
        <v>461</v>
      </c>
      <c r="G231" s="99" t="s">
        <v>723</v>
      </c>
      <c r="H231" s="99" t="s">
        <v>724</v>
      </c>
      <c r="I231" s="97" t="s">
        <v>462</v>
      </c>
      <c r="J231" s="292">
        <v>20500</v>
      </c>
      <c r="K231" s="292">
        <v>11270</v>
      </c>
      <c r="L231" s="100">
        <f t="shared" si="2"/>
        <v>9230</v>
      </c>
      <c r="M231" s="92"/>
    </row>
    <row r="232" spans="2:13" s="91" customFormat="1" ht="24.95" customHeight="1" x14ac:dyDescent="0.25">
      <c r="B232" s="290" t="s">
        <v>477</v>
      </c>
      <c r="C232" s="291">
        <v>44318</v>
      </c>
      <c r="D232" s="97">
        <v>4.2361111111111106E-2</v>
      </c>
      <c r="E232" s="97">
        <v>4.8611111111111112E-2</v>
      </c>
      <c r="F232" s="97" t="s">
        <v>467</v>
      </c>
      <c r="G232" s="99" t="s">
        <v>723</v>
      </c>
      <c r="H232" s="99" t="s">
        <v>724</v>
      </c>
      <c r="I232" s="97" t="s">
        <v>459</v>
      </c>
      <c r="J232" s="292">
        <v>13080</v>
      </c>
      <c r="K232" s="292">
        <v>10840</v>
      </c>
      <c r="L232" s="100">
        <f t="shared" si="2"/>
        <v>2240</v>
      </c>
      <c r="M232" s="92"/>
    </row>
    <row r="233" spans="2:13" s="91" customFormat="1" ht="24.95" customHeight="1" x14ac:dyDescent="0.25">
      <c r="B233" s="290" t="s">
        <v>478</v>
      </c>
      <c r="C233" s="291">
        <v>44318</v>
      </c>
      <c r="D233" s="97">
        <v>4.4444444444444446E-2</v>
      </c>
      <c r="E233" s="97">
        <v>5.2083333333333336E-2</v>
      </c>
      <c r="F233" s="97" t="s">
        <v>461</v>
      </c>
      <c r="G233" s="99" t="s">
        <v>723</v>
      </c>
      <c r="H233" s="99" t="s">
        <v>724</v>
      </c>
      <c r="I233" s="97" t="s">
        <v>462</v>
      </c>
      <c r="J233" s="292">
        <v>15310</v>
      </c>
      <c r="K233" s="292">
        <v>11160</v>
      </c>
      <c r="L233" s="100">
        <f t="shared" si="2"/>
        <v>4150</v>
      </c>
      <c r="M233" s="92"/>
    </row>
    <row r="234" spans="2:13" s="91" customFormat="1" ht="24.95" customHeight="1" x14ac:dyDescent="0.25">
      <c r="B234" s="290" t="s">
        <v>479</v>
      </c>
      <c r="C234" s="291">
        <v>44318</v>
      </c>
      <c r="D234" s="97">
        <v>4.7222222222222221E-2</v>
      </c>
      <c r="E234" s="97">
        <v>5.4166666666666669E-2</v>
      </c>
      <c r="F234" s="97" t="s">
        <v>464</v>
      </c>
      <c r="G234" s="99" t="s">
        <v>723</v>
      </c>
      <c r="H234" s="99" t="s">
        <v>724</v>
      </c>
      <c r="I234" s="97" t="s">
        <v>465</v>
      </c>
      <c r="J234" s="292">
        <v>16060</v>
      </c>
      <c r="K234" s="292">
        <v>10700</v>
      </c>
      <c r="L234" s="100">
        <f t="shared" si="2"/>
        <v>5360</v>
      </c>
      <c r="M234" s="92"/>
    </row>
    <row r="235" spans="2:13" s="91" customFormat="1" ht="24.95" customHeight="1" x14ac:dyDescent="0.25">
      <c r="B235" s="293">
        <v>157</v>
      </c>
      <c r="C235" s="291">
        <v>44318</v>
      </c>
      <c r="D235" s="294">
        <v>0.49861111111111112</v>
      </c>
      <c r="E235" s="294">
        <v>0.50624999999999998</v>
      </c>
      <c r="F235" s="294" t="s">
        <v>467</v>
      </c>
      <c r="G235" s="99" t="s">
        <v>723</v>
      </c>
      <c r="H235" s="99" t="s">
        <v>724</v>
      </c>
      <c r="I235" s="99" t="s">
        <v>480</v>
      </c>
      <c r="J235" s="295">
        <v>18610</v>
      </c>
      <c r="K235" s="295">
        <v>10650</v>
      </c>
      <c r="L235" s="100">
        <f t="shared" si="2"/>
        <v>7960</v>
      </c>
      <c r="M235" s="92"/>
    </row>
    <row r="236" spans="2:13" s="91" customFormat="1" ht="24.95" customHeight="1" x14ac:dyDescent="0.25">
      <c r="B236" s="293">
        <v>159</v>
      </c>
      <c r="C236" s="291">
        <v>44318</v>
      </c>
      <c r="D236" s="294">
        <v>0.85</v>
      </c>
      <c r="E236" s="294">
        <v>0.8569444444444444</v>
      </c>
      <c r="F236" s="294" t="s">
        <v>461</v>
      </c>
      <c r="G236" s="99" t="s">
        <v>723</v>
      </c>
      <c r="H236" s="99" t="s">
        <v>724</v>
      </c>
      <c r="I236" s="99" t="s">
        <v>465</v>
      </c>
      <c r="J236" s="295">
        <v>13600</v>
      </c>
      <c r="K236" s="295">
        <v>11030</v>
      </c>
      <c r="L236" s="100">
        <f t="shared" si="2"/>
        <v>2570</v>
      </c>
      <c r="M236" s="92"/>
    </row>
    <row r="237" spans="2:13" s="91" customFormat="1" ht="24.95" customHeight="1" x14ac:dyDescent="0.25">
      <c r="B237" s="296">
        <v>162</v>
      </c>
      <c r="C237" s="291">
        <v>44319</v>
      </c>
      <c r="D237" s="294">
        <v>0.42638888888888887</v>
      </c>
      <c r="E237" s="294">
        <v>0.43402777777777773</v>
      </c>
      <c r="F237" s="99" t="s">
        <v>467</v>
      </c>
      <c r="G237" s="99" t="s">
        <v>723</v>
      </c>
      <c r="H237" s="99" t="s">
        <v>724</v>
      </c>
      <c r="I237" s="99" t="s">
        <v>480</v>
      </c>
      <c r="J237" s="295">
        <v>19030</v>
      </c>
      <c r="K237" s="295">
        <v>10720</v>
      </c>
      <c r="L237" s="100">
        <f t="shared" si="2"/>
        <v>8310</v>
      </c>
      <c r="M237" s="92"/>
    </row>
    <row r="238" spans="2:13" s="91" customFormat="1" ht="24.95" customHeight="1" x14ac:dyDescent="0.25">
      <c r="B238" s="293">
        <v>163</v>
      </c>
      <c r="C238" s="291">
        <v>44319</v>
      </c>
      <c r="D238" s="294">
        <v>0.4368055555555555</v>
      </c>
      <c r="E238" s="294">
        <v>0.44375000000000003</v>
      </c>
      <c r="F238" s="294" t="s">
        <v>458</v>
      </c>
      <c r="G238" s="99" t="s">
        <v>723</v>
      </c>
      <c r="H238" s="99" t="s">
        <v>724</v>
      </c>
      <c r="I238" s="99" t="s">
        <v>481</v>
      </c>
      <c r="J238" s="295">
        <v>19730</v>
      </c>
      <c r="K238" s="295">
        <v>10680</v>
      </c>
      <c r="L238" s="100">
        <f t="shared" si="2"/>
        <v>9050</v>
      </c>
      <c r="M238" s="92"/>
    </row>
    <row r="239" spans="2:13" s="91" customFormat="1" ht="24.95" customHeight="1" x14ac:dyDescent="0.25">
      <c r="B239" s="293">
        <v>164</v>
      </c>
      <c r="C239" s="291">
        <v>44319</v>
      </c>
      <c r="D239" s="294">
        <v>0.44791666666666669</v>
      </c>
      <c r="E239" s="294">
        <v>0.45555555555555555</v>
      </c>
      <c r="F239" s="294" t="s">
        <v>482</v>
      </c>
      <c r="G239" s="99" t="s">
        <v>723</v>
      </c>
      <c r="H239" s="99" t="s">
        <v>724</v>
      </c>
      <c r="I239" s="99" t="s">
        <v>468</v>
      </c>
      <c r="J239" s="295">
        <v>10690</v>
      </c>
      <c r="K239" s="295">
        <v>7570</v>
      </c>
      <c r="L239" s="100">
        <f t="shared" si="2"/>
        <v>3120</v>
      </c>
      <c r="M239" s="92"/>
    </row>
    <row r="240" spans="2:13" s="91" customFormat="1" ht="24.95" customHeight="1" x14ac:dyDescent="0.25">
      <c r="B240" s="293">
        <v>165</v>
      </c>
      <c r="C240" s="291">
        <v>44319</v>
      </c>
      <c r="D240" s="294">
        <v>0.50902777777777775</v>
      </c>
      <c r="E240" s="294">
        <v>0.51666666666666672</v>
      </c>
      <c r="F240" s="294" t="s">
        <v>461</v>
      </c>
      <c r="G240" s="99" t="s">
        <v>723</v>
      </c>
      <c r="H240" s="99" t="s">
        <v>724</v>
      </c>
      <c r="I240" s="99" t="s">
        <v>483</v>
      </c>
      <c r="J240" s="295">
        <v>21590</v>
      </c>
      <c r="K240" s="295">
        <v>11100</v>
      </c>
      <c r="L240" s="100">
        <f t="shared" si="2"/>
        <v>10490</v>
      </c>
      <c r="M240" s="92"/>
    </row>
    <row r="241" spans="2:13" s="91" customFormat="1" ht="24.95" customHeight="1" x14ac:dyDescent="0.25">
      <c r="B241" s="293">
        <v>166</v>
      </c>
      <c r="C241" s="291">
        <v>44319</v>
      </c>
      <c r="D241" s="294">
        <v>0.55625000000000002</v>
      </c>
      <c r="E241" s="294">
        <v>0.56388888888888888</v>
      </c>
      <c r="F241" s="294" t="s">
        <v>464</v>
      </c>
      <c r="G241" s="99" t="s">
        <v>723</v>
      </c>
      <c r="H241" s="99" t="s">
        <v>724</v>
      </c>
      <c r="I241" s="99" t="s">
        <v>474</v>
      </c>
      <c r="J241" s="295">
        <v>20240</v>
      </c>
      <c r="K241" s="295">
        <v>10760</v>
      </c>
      <c r="L241" s="100">
        <f t="shared" si="2"/>
        <v>9480</v>
      </c>
      <c r="M241" s="92"/>
    </row>
    <row r="242" spans="2:13" s="91" customFormat="1" ht="24.95" customHeight="1" x14ac:dyDescent="0.25">
      <c r="B242" s="293">
        <v>167</v>
      </c>
      <c r="C242" s="291">
        <v>44319</v>
      </c>
      <c r="D242" s="294">
        <v>0.58263888888888882</v>
      </c>
      <c r="E242" s="294">
        <v>0.58888888888888891</v>
      </c>
      <c r="F242" s="294" t="s">
        <v>458</v>
      </c>
      <c r="G242" s="99" t="s">
        <v>723</v>
      </c>
      <c r="H242" s="99" t="s">
        <v>724</v>
      </c>
      <c r="I242" s="99" t="s">
        <v>481</v>
      </c>
      <c r="J242" s="295">
        <v>16100</v>
      </c>
      <c r="K242" s="295">
        <v>10610</v>
      </c>
      <c r="L242" s="100">
        <f t="shared" si="2"/>
        <v>5490</v>
      </c>
      <c r="M242" s="92"/>
    </row>
    <row r="243" spans="2:13" s="91" customFormat="1" ht="24.95" customHeight="1" x14ac:dyDescent="0.25">
      <c r="B243" s="293">
        <v>168</v>
      </c>
      <c r="C243" s="291">
        <v>44319</v>
      </c>
      <c r="D243" s="294">
        <v>0.59305555555555556</v>
      </c>
      <c r="E243" s="294">
        <v>0.62222222222222223</v>
      </c>
      <c r="F243" s="294" t="s">
        <v>482</v>
      </c>
      <c r="G243" s="99" t="s">
        <v>723</v>
      </c>
      <c r="H243" s="99" t="s">
        <v>724</v>
      </c>
      <c r="I243" s="99" t="s">
        <v>468</v>
      </c>
      <c r="J243" s="295">
        <v>10310</v>
      </c>
      <c r="K243" s="295">
        <v>7400</v>
      </c>
      <c r="L243" s="100">
        <f t="shared" si="2"/>
        <v>2910</v>
      </c>
      <c r="M243" s="92"/>
    </row>
    <row r="244" spans="2:13" s="91" customFormat="1" ht="24.95" customHeight="1" x14ac:dyDescent="0.25">
      <c r="B244" s="293">
        <v>169</v>
      </c>
      <c r="C244" s="291">
        <v>44319</v>
      </c>
      <c r="D244" s="294">
        <v>0.68333333333333324</v>
      </c>
      <c r="E244" s="294">
        <v>0.68958333333333333</v>
      </c>
      <c r="F244" s="294" t="s">
        <v>461</v>
      </c>
      <c r="G244" s="99" t="s">
        <v>723</v>
      </c>
      <c r="H244" s="99" t="s">
        <v>724</v>
      </c>
      <c r="I244" s="99" t="s">
        <v>483</v>
      </c>
      <c r="J244" s="295">
        <v>18110</v>
      </c>
      <c r="K244" s="295">
        <v>10990</v>
      </c>
      <c r="L244" s="100">
        <f t="shared" si="2"/>
        <v>7120</v>
      </c>
      <c r="M244" s="92"/>
    </row>
    <row r="245" spans="2:13" s="91" customFormat="1" ht="24.95" customHeight="1" x14ac:dyDescent="0.25">
      <c r="B245" s="293">
        <v>170</v>
      </c>
      <c r="C245" s="291">
        <v>44319</v>
      </c>
      <c r="D245" s="294">
        <v>0.70833333333333337</v>
      </c>
      <c r="E245" s="294">
        <v>0.71458333333333324</v>
      </c>
      <c r="F245" s="294" t="s">
        <v>467</v>
      </c>
      <c r="G245" s="99" t="s">
        <v>723</v>
      </c>
      <c r="H245" s="99" t="s">
        <v>724</v>
      </c>
      <c r="I245" s="99" t="s">
        <v>480</v>
      </c>
      <c r="J245" s="295">
        <v>19450</v>
      </c>
      <c r="K245" s="295">
        <v>10650</v>
      </c>
      <c r="L245" s="100">
        <f t="shared" si="2"/>
        <v>8800</v>
      </c>
      <c r="M245" s="92"/>
    </row>
    <row r="246" spans="2:13" s="91" customFormat="1" ht="24.95" customHeight="1" x14ac:dyDescent="0.25">
      <c r="B246" s="293">
        <v>172</v>
      </c>
      <c r="C246" s="291">
        <v>44319</v>
      </c>
      <c r="D246" s="294">
        <v>0.71666666666666667</v>
      </c>
      <c r="E246" s="294">
        <v>0.72291666666666676</v>
      </c>
      <c r="F246" s="294" t="s">
        <v>464</v>
      </c>
      <c r="G246" s="99" t="s">
        <v>723</v>
      </c>
      <c r="H246" s="99" t="s">
        <v>724</v>
      </c>
      <c r="I246" s="99" t="s">
        <v>474</v>
      </c>
      <c r="J246" s="295">
        <v>15650</v>
      </c>
      <c r="K246" s="295">
        <v>10660</v>
      </c>
      <c r="L246" s="100">
        <f t="shared" si="2"/>
        <v>4990</v>
      </c>
      <c r="M246" s="92"/>
    </row>
    <row r="247" spans="2:13" s="91" customFormat="1" ht="24.95" customHeight="1" x14ac:dyDescent="0.25">
      <c r="B247" s="293">
        <v>171</v>
      </c>
      <c r="C247" s="291">
        <v>44319</v>
      </c>
      <c r="D247" s="294">
        <v>0.71736111111111101</v>
      </c>
      <c r="E247" s="294">
        <v>0.72222222222222221</v>
      </c>
      <c r="F247" s="294" t="s">
        <v>458</v>
      </c>
      <c r="G247" s="99" t="s">
        <v>723</v>
      </c>
      <c r="H247" s="99" t="s">
        <v>724</v>
      </c>
      <c r="I247" s="99" t="s">
        <v>481</v>
      </c>
      <c r="J247" s="295">
        <v>15600</v>
      </c>
      <c r="K247" s="295">
        <v>10600</v>
      </c>
      <c r="L247" s="100">
        <f t="shared" si="2"/>
        <v>5000</v>
      </c>
      <c r="M247" s="92"/>
    </row>
    <row r="248" spans="2:13" s="91" customFormat="1" ht="24.95" customHeight="1" x14ac:dyDescent="0.25">
      <c r="B248" s="293">
        <v>173</v>
      </c>
      <c r="C248" s="291">
        <v>44319</v>
      </c>
      <c r="D248" s="294">
        <v>0.9145833333333333</v>
      </c>
      <c r="E248" s="294">
        <v>0.92152777777777783</v>
      </c>
      <c r="F248" s="294" t="s">
        <v>458</v>
      </c>
      <c r="G248" s="99" t="s">
        <v>723</v>
      </c>
      <c r="H248" s="99" t="s">
        <v>724</v>
      </c>
      <c r="I248" s="99" t="s">
        <v>459</v>
      </c>
      <c r="J248" s="295">
        <v>19600</v>
      </c>
      <c r="K248" s="295">
        <v>10950</v>
      </c>
      <c r="L248" s="100">
        <f t="shared" si="2"/>
        <v>8650</v>
      </c>
      <c r="M248" s="92"/>
    </row>
    <row r="249" spans="2:13" s="91" customFormat="1" ht="24.95" customHeight="1" x14ac:dyDescent="0.25">
      <c r="B249" s="293">
        <v>174</v>
      </c>
      <c r="C249" s="291">
        <v>44319</v>
      </c>
      <c r="D249" s="294">
        <v>0.9243055555555556</v>
      </c>
      <c r="E249" s="294">
        <v>0.93194444444444446</v>
      </c>
      <c r="F249" s="294" t="s">
        <v>464</v>
      </c>
      <c r="G249" s="99" t="s">
        <v>723</v>
      </c>
      <c r="H249" s="99" t="s">
        <v>724</v>
      </c>
      <c r="I249" s="99" t="s">
        <v>465</v>
      </c>
      <c r="J249" s="295">
        <v>20370</v>
      </c>
      <c r="K249" s="295">
        <v>10870</v>
      </c>
      <c r="L249" s="100">
        <f t="shared" si="2"/>
        <v>9500</v>
      </c>
      <c r="M249" s="92"/>
    </row>
    <row r="250" spans="2:13" s="91" customFormat="1" ht="24.95" customHeight="1" x14ac:dyDescent="0.25">
      <c r="B250" s="293">
        <v>175</v>
      </c>
      <c r="C250" s="291">
        <v>44319</v>
      </c>
      <c r="D250" s="294">
        <v>0.93541666666666667</v>
      </c>
      <c r="E250" s="294">
        <v>0.94374999999999998</v>
      </c>
      <c r="F250" s="294" t="s">
        <v>461</v>
      </c>
      <c r="G250" s="99" t="s">
        <v>723</v>
      </c>
      <c r="H250" s="99" t="s">
        <v>724</v>
      </c>
      <c r="I250" s="99" t="s">
        <v>462</v>
      </c>
      <c r="J250" s="295">
        <v>21230</v>
      </c>
      <c r="K250" s="295">
        <v>11160</v>
      </c>
      <c r="L250" s="100">
        <f t="shared" si="2"/>
        <v>10070</v>
      </c>
      <c r="M250" s="92"/>
    </row>
    <row r="251" spans="2:13" s="91" customFormat="1" ht="24.95" customHeight="1" x14ac:dyDescent="0.25">
      <c r="B251" s="293">
        <v>176</v>
      </c>
      <c r="C251" s="291">
        <v>44320</v>
      </c>
      <c r="D251" s="294">
        <v>6.6666666666666666E-2</v>
      </c>
      <c r="E251" s="294">
        <v>7.5694444444444439E-2</v>
      </c>
      <c r="F251" s="294" t="s">
        <v>458</v>
      </c>
      <c r="G251" s="99" t="s">
        <v>723</v>
      </c>
      <c r="H251" s="99" t="s">
        <v>724</v>
      </c>
      <c r="I251" s="99" t="s">
        <v>459</v>
      </c>
      <c r="J251" s="295">
        <v>18890</v>
      </c>
      <c r="K251" s="295">
        <v>10840</v>
      </c>
      <c r="L251" s="100">
        <f t="shared" si="2"/>
        <v>8050</v>
      </c>
      <c r="M251" s="92"/>
    </row>
    <row r="252" spans="2:13" s="91" customFormat="1" ht="24.95" customHeight="1" x14ac:dyDescent="0.25">
      <c r="B252" s="293">
        <v>177</v>
      </c>
      <c r="C252" s="291">
        <v>44320</v>
      </c>
      <c r="D252" s="294">
        <v>9.7222222222222224E-2</v>
      </c>
      <c r="E252" s="294">
        <v>0.10486111111111111</v>
      </c>
      <c r="F252" s="294" t="s">
        <v>464</v>
      </c>
      <c r="G252" s="99" t="s">
        <v>723</v>
      </c>
      <c r="H252" s="99" t="s">
        <v>724</v>
      </c>
      <c r="I252" s="99" t="s">
        <v>465</v>
      </c>
      <c r="J252" s="295">
        <v>19990</v>
      </c>
      <c r="K252" s="295">
        <v>10940</v>
      </c>
      <c r="L252" s="100">
        <f t="shared" si="2"/>
        <v>9050</v>
      </c>
      <c r="M252" s="92"/>
    </row>
    <row r="253" spans="2:13" s="91" customFormat="1" ht="24.95" customHeight="1" x14ac:dyDescent="0.25">
      <c r="B253" s="293">
        <v>178</v>
      </c>
      <c r="C253" s="291">
        <v>44320</v>
      </c>
      <c r="D253" s="294">
        <v>9.930555555555555E-2</v>
      </c>
      <c r="E253" s="294">
        <v>0.10625</v>
      </c>
      <c r="F253" s="294" t="s">
        <v>461</v>
      </c>
      <c r="G253" s="99" t="s">
        <v>723</v>
      </c>
      <c r="H253" s="99" t="s">
        <v>724</v>
      </c>
      <c r="I253" s="99" t="s">
        <v>462</v>
      </c>
      <c r="J253" s="295">
        <v>16660</v>
      </c>
      <c r="K253" s="295">
        <v>11160</v>
      </c>
      <c r="L253" s="100">
        <f t="shared" si="2"/>
        <v>5500</v>
      </c>
      <c r="M253" s="92"/>
    </row>
    <row r="254" spans="2:13" s="91" customFormat="1" ht="24.95" customHeight="1" x14ac:dyDescent="0.25">
      <c r="B254" s="293">
        <v>184</v>
      </c>
      <c r="C254" s="291">
        <v>44320</v>
      </c>
      <c r="D254" s="294">
        <v>0.42291666666666666</v>
      </c>
      <c r="E254" s="294">
        <v>0.4291666666666667</v>
      </c>
      <c r="F254" s="294" t="s">
        <v>482</v>
      </c>
      <c r="G254" s="99" t="s">
        <v>723</v>
      </c>
      <c r="H254" s="99" t="s">
        <v>724</v>
      </c>
      <c r="I254" s="99" t="s">
        <v>483</v>
      </c>
      <c r="J254" s="295">
        <v>9150</v>
      </c>
      <c r="K254" s="295">
        <v>7480</v>
      </c>
      <c r="L254" s="100">
        <f t="shared" si="2"/>
        <v>1670</v>
      </c>
      <c r="M254" s="92"/>
    </row>
    <row r="255" spans="2:13" s="91" customFormat="1" ht="24.95" customHeight="1" x14ac:dyDescent="0.25">
      <c r="B255" s="293">
        <v>191</v>
      </c>
      <c r="C255" s="291">
        <v>44320</v>
      </c>
      <c r="D255" s="294">
        <v>0.48749999999999999</v>
      </c>
      <c r="E255" s="294">
        <v>0.49722222222222223</v>
      </c>
      <c r="F255" s="294" t="s">
        <v>461</v>
      </c>
      <c r="G255" s="99" t="s">
        <v>723</v>
      </c>
      <c r="H255" s="99" t="s">
        <v>724</v>
      </c>
      <c r="I255" s="99" t="s">
        <v>470</v>
      </c>
      <c r="J255" s="295">
        <v>21660</v>
      </c>
      <c r="K255" s="295">
        <v>11140</v>
      </c>
      <c r="L255" s="100">
        <f t="shared" si="2"/>
        <v>10520</v>
      </c>
      <c r="M255" s="92"/>
    </row>
    <row r="256" spans="2:13" s="91" customFormat="1" ht="24.95" customHeight="1" x14ac:dyDescent="0.25">
      <c r="B256" s="293">
        <v>192</v>
      </c>
      <c r="C256" s="291">
        <v>44320</v>
      </c>
      <c r="D256" s="294">
        <v>0.49444444444444446</v>
      </c>
      <c r="E256" s="294">
        <v>0.50138888888888888</v>
      </c>
      <c r="F256" s="294" t="s">
        <v>464</v>
      </c>
      <c r="G256" s="99" t="s">
        <v>723</v>
      </c>
      <c r="H256" s="99" t="s">
        <v>724</v>
      </c>
      <c r="I256" s="99" t="s">
        <v>472</v>
      </c>
      <c r="J256" s="295">
        <v>19570</v>
      </c>
      <c r="K256" s="295">
        <v>10590</v>
      </c>
      <c r="L256" s="100">
        <f t="shared" si="2"/>
        <v>8980</v>
      </c>
      <c r="M256" s="92"/>
    </row>
    <row r="257" spans="2:13" s="91" customFormat="1" ht="24.95" customHeight="1" x14ac:dyDescent="0.25">
      <c r="B257" s="293">
        <v>195</v>
      </c>
      <c r="C257" s="291">
        <v>44320</v>
      </c>
      <c r="D257" s="294">
        <v>0.50694444444444442</v>
      </c>
      <c r="E257" s="294">
        <v>0.51458333333333328</v>
      </c>
      <c r="F257" s="294" t="s">
        <v>467</v>
      </c>
      <c r="G257" s="99" t="s">
        <v>723</v>
      </c>
      <c r="H257" s="99" t="s">
        <v>724</v>
      </c>
      <c r="I257" s="99" t="s">
        <v>480</v>
      </c>
      <c r="J257" s="295">
        <v>19610</v>
      </c>
      <c r="K257" s="295">
        <v>10710</v>
      </c>
      <c r="L257" s="100">
        <f t="shared" si="2"/>
        <v>8900</v>
      </c>
      <c r="M257" s="92"/>
    </row>
    <row r="258" spans="2:13" s="91" customFormat="1" ht="24.95" customHeight="1" x14ac:dyDescent="0.25">
      <c r="B258" s="293">
        <v>196</v>
      </c>
      <c r="C258" s="291">
        <v>44320</v>
      </c>
      <c r="D258" s="294">
        <v>0.52847222222222223</v>
      </c>
      <c r="E258" s="294">
        <v>0.53611111111111109</v>
      </c>
      <c r="F258" s="294" t="s">
        <v>458</v>
      </c>
      <c r="G258" s="99" t="s">
        <v>723</v>
      </c>
      <c r="H258" s="99" t="s">
        <v>724</v>
      </c>
      <c r="I258" s="99" t="s">
        <v>481</v>
      </c>
      <c r="J258" s="295">
        <v>19020</v>
      </c>
      <c r="K258" s="295">
        <v>10640</v>
      </c>
      <c r="L258" s="100">
        <f t="shared" si="2"/>
        <v>8380</v>
      </c>
      <c r="M258" s="92"/>
    </row>
    <row r="259" spans="2:13" s="91" customFormat="1" ht="24.95" customHeight="1" x14ac:dyDescent="0.25">
      <c r="B259" s="293">
        <v>197</v>
      </c>
      <c r="C259" s="291">
        <v>44320</v>
      </c>
      <c r="D259" s="294">
        <v>0.56388888888888888</v>
      </c>
      <c r="E259" s="294">
        <v>0.57013888888888886</v>
      </c>
      <c r="F259" s="294" t="s">
        <v>482</v>
      </c>
      <c r="G259" s="99" t="s">
        <v>723</v>
      </c>
      <c r="H259" s="99" t="s">
        <v>724</v>
      </c>
      <c r="I259" s="99" t="s">
        <v>483</v>
      </c>
      <c r="J259" s="295">
        <v>9480</v>
      </c>
      <c r="K259" s="295">
        <v>7350</v>
      </c>
      <c r="L259" s="100">
        <f t="shared" si="2"/>
        <v>2130</v>
      </c>
      <c r="M259" s="92"/>
    </row>
    <row r="260" spans="2:13" s="91" customFormat="1" ht="24.95" customHeight="1" x14ac:dyDescent="0.25">
      <c r="B260" s="293">
        <v>202</v>
      </c>
      <c r="C260" s="291">
        <v>44320</v>
      </c>
      <c r="D260" s="294">
        <v>0.63263888888888886</v>
      </c>
      <c r="E260" s="294">
        <v>0.63958333333333328</v>
      </c>
      <c r="F260" s="294" t="s">
        <v>458</v>
      </c>
      <c r="G260" s="99" t="s">
        <v>723</v>
      </c>
      <c r="H260" s="99" t="s">
        <v>724</v>
      </c>
      <c r="I260" s="99" t="s">
        <v>481</v>
      </c>
      <c r="J260" s="295">
        <v>15060</v>
      </c>
      <c r="K260" s="295">
        <v>10570</v>
      </c>
      <c r="L260" s="100">
        <f t="shared" si="2"/>
        <v>4490</v>
      </c>
      <c r="M260" s="92"/>
    </row>
    <row r="261" spans="2:13" s="91" customFormat="1" ht="24.95" customHeight="1" x14ac:dyDescent="0.25">
      <c r="B261" s="293">
        <v>205</v>
      </c>
      <c r="C261" s="291">
        <v>44320</v>
      </c>
      <c r="D261" s="294">
        <v>0.65763888888888888</v>
      </c>
      <c r="E261" s="294">
        <v>0.66388888888888886</v>
      </c>
      <c r="F261" s="294" t="s">
        <v>467</v>
      </c>
      <c r="G261" s="99" t="s">
        <v>723</v>
      </c>
      <c r="H261" s="99" t="s">
        <v>724</v>
      </c>
      <c r="I261" s="99" t="s">
        <v>480</v>
      </c>
      <c r="J261" s="295">
        <v>14870</v>
      </c>
      <c r="K261" s="295">
        <v>10700</v>
      </c>
      <c r="L261" s="100">
        <f t="shared" si="2"/>
        <v>4170</v>
      </c>
      <c r="M261" s="92"/>
    </row>
    <row r="262" spans="2:13" s="91" customFormat="1" ht="24.95" customHeight="1" x14ac:dyDescent="0.25">
      <c r="B262" s="293">
        <v>208</v>
      </c>
      <c r="C262" s="291">
        <v>44320</v>
      </c>
      <c r="D262" s="294">
        <v>0.68194444444444446</v>
      </c>
      <c r="E262" s="294">
        <v>0.68958333333333333</v>
      </c>
      <c r="F262" s="294" t="s">
        <v>464</v>
      </c>
      <c r="G262" s="99" t="s">
        <v>723</v>
      </c>
      <c r="H262" s="99" t="s">
        <v>724</v>
      </c>
      <c r="I262" s="99" t="s">
        <v>472</v>
      </c>
      <c r="J262" s="295">
        <v>18060</v>
      </c>
      <c r="K262" s="295">
        <v>10540</v>
      </c>
      <c r="L262" s="100">
        <f t="shared" si="2"/>
        <v>7520</v>
      </c>
      <c r="M262" s="92"/>
    </row>
    <row r="263" spans="2:13" s="91" customFormat="1" ht="24.95" customHeight="1" x14ac:dyDescent="0.25">
      <c r="B263" s="293">
        <v>209</v>
      </c>
      <c r="C263" s="291">
        <v>44320</v>
      </c>
      <c r="D263" s="294">
        <v>0.69097222222222221</v>
      </c>
      <c r="E263" s="294">
        <v>0.69791666666666663</v>
      </c>
      <c r="F263" s="294" t="s">
        <v>461</v>
      </c>
      <c r="G263" s="99" t="s">
        <v>723</v>
      </c>
      <c r="H263" s="99" t="s">
        <v>724</v>
      </c>
      <c r="I263" s="99" t="s">
        <v>470</v>
      </c>
      <c r="J263" s="295">
        <v>16360</v>
      </c>
      <c r="K263" s="295">
        <v>11020</v>
      </c>
      <c r="L263" s="100">
        <f t="shared" si="2"/>
        <v>5340</v>
      </c>
      <c r="M263" s="92"/>
    </row>
    <row r="264" spans="2:13" s="91" customFormat="1" ht="24.95" customHeight="1" x14ac:dyDescent="0.25">
      <c r="B264" s="297">
        <v>210</v>
      </c>
      <c r="C264" s="291">
        <v>44320</v>
      </c>
      <c r="D264" s="298">
        <v>0.89236111111111116</v>
      </c>
      <c r="E264" s="298">
        <v>0.89930555555555547</v>
      </c>
      <c r="F264" s="294" t="s">
        <v>464</v>
      </c>
      <c r="G264" s="99" t="s">
        <v>723</v>
      </c>
      <c r="H264" s="99" t="s">
        <v>724</v>
      </c>
      <c r="I264" s="299" t="s">
        <v>465</v>
      </c>
      <c r="J264" s="300">
        <v>19540</v>
      </c>
      <c r="K264" s="300">
        <v>10730</v>
      </c>
      <c r="L264" s="100">
        <f t="shared" si="2"/>
        <v>8810</v>
      </c>
      <c r="M264" s="92"/>
    </row>
    <row r="265" spans="2:13" s="91" customFormat="1" ht="24.95" customHeight="1" x14ac:dyDescent="0.25">
      <c r="B265" s="293">
        <v>211</v>
      </c>
      <c r="C265" s="291">
        <v>44320</v>
      </c>
      <c r="D265" s="294">
        <v>0.92986111111111114</v>
      </c>
      <c r="E265" s="294">
        <v>0.9375</v>
      </c>
      <c r="F265" s="294" t="s">
        <v>458</v>
      </c>
      <c r="G265" s="99" t="s">
        <v>723</v>
      </c>
      <c r="H265" s="99" t="s">
        <v>724</v>
      </c>
      <c r="I265" s="99" t="s">
        <v>459</v>
      </c>
      <c r="J265" s="295">
        <v>21330</v>
      </c>
      <c r="K265" s="295">
        <v>10920</v>
      </c>
      <c r="L265" s="100">
        <f t="shared" si="2"/>
        <v>10410</v>
      </c>
      <c r="M265" s="92"/>
    </row>
    <row r="266" spans="2:13" s="91" customFormat="1" ht="24.95" customHeight="1" x14ac:dyDescent="0.25">
      <c r="B266" s="293">
        <v>212</v>
      </c>
      <c r="C266" s="291">
        <v>44320</v>
      </c>
      <c r="D266" s="294">
        <v>0.95208333333333339</v>
      </c>
      <c r="E266" s="294">
        <v>0.95972222222222225</v>
      </c>
      <c r="F266" s="294" t="s">
        <v>461</v>
      </c>
      <c r="G266" s="99" t="s">
        <v>723</v>
      </c>
      <c r="H266" s="99" t="s">
        <v>724</v>
      </c>
      <c r="I266" s="99" t="s">
        <v>462</v>
      </c>
      <c r="J266" s="295">
        <v>20710</v>
      </c>
      <c r="K266" s="295">
        <v>11040</v>
      </c>
      <c r="L266" s="100">
        <f t="shared" si="2"/>
        <v>9670</v>
      </c>
      <c r="M266" s="92"/>
    </row>
    <row r="267" spans="2:13" s="91" customFormat="1" ht="24.95" customHeight="1" x14ac:dyDescent="0.25">
      <c r="B267" s="293">
        <v>213</v>
      </c>
      <c r="C267" s="291">
        <v>44320</v>
      </c>
      <c r="D267" s="294">
        <v>0.98125000000000007</v>
      </c>
      <c r="E267" s="294">
        <v>0.9868055555555556</v>
      </c>
      <c r="F267" s="294" t="s">
        <v>458</v>
      </c>
      <c r="G267" s="99" t="s">
        <v>723</v>
      </c>
      <c r="H267" s="99" t="s">
        <v>724</v>
      </c>
      <c r="I267" s="99" t="s">
        <v>459</v>
      </c>
      <c r="J267" s="295">
        <v>12260</v>
      </c>
      <c r="K267" s="295">
        <v>10720</v>
      </c>
      <c r="L267" s="100">
        <f t="shared" si="2"/>
        <v>1540</v>
      </c>
      <c r="M267" s="92"/>
    </row>
    <row r="268" spans="2:13" s="91" customFormat="1" ht="24.95" customHeight="1" x14ac:dyDescent="0.25">
      <c r="B268" s="293">
        <v>214</v>
      </c>
      <c r="C268" s="291">
        <v>44321</v>
      </c>
      <c r="D268" s="294">
        <v>5.9027777777777783E-2</v>
      </c>
      <c r="E268" s="294">
        <v>6.5277777777777782E-2</v>
      </c>
      <c r="F268" s="294" t="s">
        <v>464</v>
      </c>
      <c r="G268" s="99" t="s">
        <v>723</v>
      </c>
      <c r="H268" s="99" t="s">
        <v>724</v>
      </c>
      <c r="I268" s="99" t="s">
        <v>465</v>
      </c>
      <c r="J268" s="295">
        <v>17180</v>
      </c>
      <c r="K268" s="295">
        <v>10650</v>
      </c>
      <c r="L268" s="189">
        <f t="shared" si="2"/>
        <v>6530</v>
      </c>
      <c r="M268" s="92"/>
    </row>
    <row r="269" spans="2:13" s="91" customFormat="1" ht="24.95" customHeight="1" x14ac:dyDescent="0.25">
      <c r="B269" s="293">
        <v>220</v>
      </c>
      <c r="C269" s="291">
        <v>44321</v>
      </c>
      <c r="D269" s="294">
        <v>0.46388888888888885</v>
      </c>
      <c r="E269" s="294">
        <v>0.47222222222222227</v>
      </c>
      <c r="F269" s="294" t="s">
        <v>482</v>
      </c>
      <c r="G269" s="99" t="s">
        <v>723</v>
      </c>
      <c r="H269" s="99" t="s">
        <v>724</v>
      </c>
      <c r="I269" s="99" t="s">
        <v>468</v>
      </c>
      <c r="J269" s="295">
        <v>10410</v>
      </c>
      <c r="K269" s="295">
        <v>7440</v>
      </c>
      <c r="L269" s="100">
        <f t="shared" si="2"/>
        <v>2970</v>
      </c>
      <c r="M269" s="92"/>
    </row>
    <row r="270" spans="2:13" s="91" customFormat="1" ht="24.95" customHeight="1" x14ac:dyDescent="0.25">
      <c r="B270" s="293">
        <v>223</v>
      </c>
      <c r="C270" s="291">
        <v>44321</v>
      </c>
      <c r="D270" s="294">
        <v>0.50624999999999998</v>
      </c>
      <c r="E270" s="294">
        <v>0.51250000000000007</v>
      </c>
      <c r="F270" s="294" t="s">
        <v>482</v>
      </c>
      <c r="G270" s="99" t="s">
        <v>723</v>
      </c>
      <c r="H270" s="99" t="s">
        <v>724</v>
      </c>
      <c r="I270" s="99" t="s">
        <v>468</v>
      </c>
      <c r="J270" s="295">
        <v>8310</v>
      </c>
      <c r="K270" s="295">
        <v>7420</v>
      </c>
      <c r="L270" s="100">
        <f t="shared" si="2"/>
        <v>890</v>
      </c>
      <c r="M270" s="92"/>
    </row>
    <row r="271" spans="2:13" s="91" customFormat="1" ht="24.95" customHeight="1" x14ac:dyDescent="0.25">
      <c r="B271" s="293">
        <v>224</v>
      </c>
      <c r="C271" s="291">
        <v>44321</v>
      </c>
      <c r="D271" s="294">
        <v>0.50902777777777775</v>
      </c>
      <c r="E271" s="294">
        <v>0.51874999999999993</v>
      </c>
      <c r="F271" s="294" t="s">
        <v>461</v>
      </c>
      <c r="G271" s="99" t="s">
        <v>723</v>
      </c>
      <c r="H271" s="99" t="s">
        <v>724</v>
      </c>
      <c r="I271" s="99" t="s">
        <v>470</v>
      </c>
      <c r="J271" s="295">
        <v>22540</v>
      </c>
      <c r="K271" s="295">
        <v>11030</v>
      </c>
      <c r="L271" s="100">
        <f t="shared" si="2"/>
        <v>11510</v>
      </c>
      <c r="M271" s="92"/>
    </row>
    <row r="272" spans="2:13" s="91" customFormat="1" ht="24.95" customHeight="1" x14ac:dyDescent="0.25">
      <c r="B272" s="293">
        <v>225</v>
      </c>
      <c r="C272" s="291">
        <v>44321</v>
      </c>
      <c r="D272" s="294">
        <v>0.53888888888888886</v>
      </c>
      <c r="E272" s="294">
        <v>0.55486111111111114</v>
      </c>
      <c r="F272" s="294" t="s">
        <v>458</v>
      </c>
      <c r="G272" s="99" t="s">
        <v>723</v>
      </c>
      <c r="H272" s="99" t="s">
        <v>724</v>
      </c>
      <c r="I272" s="99" t="s">
        <v>481</v>
      </c>
      <c r="J272" s="295">
        <v>18580</v>
      </c>
      <c r="K272" s="295">
        <v>10590</v>
      </c>
      <c r="L272" s="100">
        <f t="shared" si="2"/>
        <v>7990</v>
      </c>
      <c r="M272" s="92"/>
    </row>
    <row r="273" spans="2:13" s="91" customFormat="1" ht="24.95" customHeight="1" x14ac:dyDescent="0.25">
      <c r="B273" s="293">
        <v>226</v>
      </c>
      <c r="C273" s="291">
        <v>44321</v>
      </c>
      <c r="D273" s="294">
        <v>0.55763888888888891</v>
      </c>
      <c r="E273" s="294">
        <v>0.56458333333333333</v>
      </c>
      <c r="F273" s="294" t="s">
        <v>464</v>
      </c>
      <c r="G273" s="99" t="s">
        <v>723</v>
      </c>
      <c r="H273" s="99" t="s">
        <v>724</v>
      </c>
      <c r="I273" s="99" t="s">
        <v>472</v>
      </c>
      <c r="J273" s="295">
        <v>19030</v>
      </c>
      <c r="K273" s="295">
        <v>10610</v>
      </c>
      <c r="L273" s="100">
        <f t="shared" si="2"/>
        <v>8420</v>
      </c>
      <c r="M273" s="92"/>
    </row>
    <row r="274" spans="2:13" s="91" customFormat="1" ht="24.95" customHeight="1" x14ac:dyDescent="0.25">
      <c r="B274" s="293">
        <v>231</v>
      </c>
      <c r="C274" s="291">
        <v>44321</v>
      </c>
      <c r="D274" s="294">
        <v>0.61041666666666672</v>
      </c>
      <c r="E274" s="294">
        <v>0.61597222222222225</v>
      </c>
      <c r="F274" s="294" t="s">
        <v>467</v>
      </c>
      <c r="G274" s="99" t="s">
        <v>723</v>
      </c>
      <c r="H274" s="99" t="s">
        <v>724</v>
      </c>
      <c r="I274" s="99" t="s">
        <v>474</v>
      </c>
      <c r="J274" s="295">
        <v>17130</v>
      </c>
      <c r="K274" s="295">
        <v>10820</v>
      </c>
      <c r="L274" s="100">
        <f t="shared" si="2"/>
        <v>6310</v>
      </c>
      <c r="M274" s="92"/>
    </row>
    <row r="275" spans="2:13" s="91" customFormat="1" ht="24.95" customHeight="1" x14ac:dyDescent="0.25">
      <c r="B275" s="293">
        <v>234</v>
      </c>
      <c r="C275" s="291">
        <v>44321</v>
      </c>
      <c r="D275" s="294">
        <v>0.94444444444444453</v>
      </c>
      <c r="E275" s="294">
        <v>0.9506944444444444</v>
      </c>
      <c r="F275" s="294" t="s">
        <v>461</v>
      </c>
      <c r="G275" s="99" t="s">
        <v>723</v>
      </c>
      <c r="H275" s="99" t="s">
        <v>724</v>
      </c>
      <c r="I275" s="99" t="s">
        <v>462</v>
      </c>
      <c r="J275" s="295">
        <v>19970</v>
      </c>
      <c r="K275" s="295">
        <v>11130</v>
      </c>
      <c r="L275" s="100">
        <f t="shared" si="2"/>
        <v>8840</v>
      </c>
      <c r="M275" s="92"/>
    </row>
    <row r="276" spans="2:13" s="91" customFormat="1" ht="24.95" customHeight="1" x14ac:dyDescent="0.25">
      <c r="B276" s="293">
        <v>235</v>
      </c>
      <c r="C276" s="291">
        <v>44321</v>
      </c>
      <c r="D276" s="294">
        <v>0.95416666666666661</v>
      </c>
      <c r="E276" s="294">
        <v>0.96250000000000002</v>
      </c>
      <c r="F276" s="294" t="s">
        <v>467</v>
      </c>
      <c r="G276" s="99" t="s">
        <v>723</v>
      </c>
      <c r="H276" s="99" t="s">
        <v>724</v>
      </c>
      <c r="I276" s="99" t="s">
        <v>465</v>
      </c>
      <c r="J276" s="295">
        <v>20100</v>
      </c>
      <c r="K276" s="295">
        <v>11290</v>
      </c>
      <c r="L276" s="100">
        <f t="shared" si="2"/>
        <v>8810</v>
      </c>
      <c r="M276" s="92"/>
    </row>
    <row r="277" spans="2:13" s="91" customFormat="1" ht="24.95" customHeight="1" x14ac:dyDescent="0.25">
      <c r="B277" s="293">
        <v>236</v>
      </c>
      <c r="C277" s="291">
        <v>44321</v>
      </c>
      <c r="D277" s="294">
        <v>0.97361111111111109</v>
      </c>
      <c r="E277" s="294">
        <v>0.98055555555555562</v>
      </c>
      <c r="F277" s="294" t="s">
        <v>458</v>
      </c>
      <c r="G277" s="99" t="s">
        <v>723</v>
      </c>
      <c r="H277" s="99" t="s">
        <v>724</v>
      </c>
      <c r="I277" s="99" t="s">
        <v>459</v>
      </c>
      <c r="J277" s="295">
        <v>20680</v>
      </c>
      <c r="K277" s="295">
        <v>10810</v>
      </c>
      <c r="L277" s="100">
        <f t="shared" si="2"/>
        <v>9870</v>
      </c>
      <c r="M277" s="92"/>
    </row>
    <row r="278" spans="2:13" s="91" customFormat="1" ht="24.95" customHeight="1" x14ac:dyDescent="0.25">
      <c r="B278" s="293">
        <v>237</v>
      </c>
      <c r="C278" s="291">
        <v>44322</v>
      </c>
      <c r="D278" s="294">
        <v>2.7083333333333334E-2</v>
      </c>
      <c r="E278" s="294">
        <v>3.5416666666666666E-2</v>
      </c>
      <c r="F278" s="99" t="s">
        <v>467</v>
      </c>
      <c r="G278" s="99" t="s">
        <v>723</v>
      </c>
      <c r="H278" s="99" t="s">
        <v>724</v>
      </c>
      <c r="I278" s="99" t="s">
        <v>465</v>
      </c>
      <c r="J278" s="295">
        <v>15380</v>
      </c>
      <c r="K278" s="295">
        <v>10950</v>
      </c>
      <c r="L278" s="100">
        <f t="shared" si="2"/>
        <v>4430</v>
      </c>
      <c r="M278" s="92"/>
    </row>
    <row r="279" spans="2:13" s="91" customFormat="1" ht="24.95" customHeight="1" x14ac:dyDescent="0.25">
      <c r="B279" s="293">
        <v>243</v>
      </c>
      <c r="C279" s="291">
        <v>44322</v>
      </c>
      <c r="D279" s="294">
        <v>0.43194444444444446</v>
      </c>
      <c r="E279" s="294">
        <v>0.4381944444444445</v>
      </c>
      <c r="F279" s="294" t="s">
        <v>461</v>
      </c>
      <c r="G279" s="99" t="s">
        <v>723</v>
      </c>
      <c r="H279" s="99" t="s">
        <v>724</v>
      </c>
      <c r="I279" s="99" t="s">
        <v>474</v>
      </c>
      <c r="J279" s="295">
        <v>20100</v>
      </c>
      <c r="K279" s="295">
        <v>11020</v>
      </c>
      <c r="L279" s="100">
        <f t="shared" si="2"/>
        <v>9080</v>
      </c>
      <c r="M279" s="92"/>
    </row>
    <row r="280" spans="2:13" s="91" customFormat="1" ht="24.75" customHeight="1" x14ac:dyDescent="0.25">
      <c r="B280" s="293">
        <v>246</v>
      </c>
      <c r="C280" s="291">
        <v>44322</v>
      </c>
      <c r="D280" s="294">
        <v>0.48541666666666666</v>
      </c>
      <c r="E280" s="294">
        <v>0.49513888888888885</v>
      </c>
      <c r="F280" s="294" t="s">
        <v>467</v>
      </c>
      <c r="G280" s="99" t="s">
        <v>723</v>
      </c>
      <c r="H280" s="99" t="s">
        <v>724</v>
      </c>
      <c r="I280" s="99" t="s">
        <v>480</v>
      </c>
      <c r="J280" s="295">
        <v>16180</v>
      </c>
      <c r="K280" s="295">
        <v>10580</v>
      </c>
      <c r="L280" s="100">
        <f t="shared" si="2"/>
        <v>5600</v>
      </c>
      <c r="M280" s="92"/>
    </row>
    <row r="281" spans="2:13" s="91" customFormat="1" ht="24.95" customHeight="1" x14ac:dyDescent="0.25">
      <c r="B281" s="293">
        <v>249</v>
      </c>
      <c r="C281" s="291">
        <v>44322</v>
      </c>
      <c r="D281" s="294">
        <v>0.51388888888888895</v>
      </c>
      <c r="E281" s="294">
        <v>0.51944444444444449</v>
      </c>
      <c r="F281" s="294" t="s">
        <v>461</v>
      </c>
      <c r="G281" s="99" t="s">
        <v>723</v>
      </c>
      <c r="H281" s="99" t="s">
        <v>724</v>
      </c>
      <c r="I281" s="99" t="s">
        <v>474</v>
      </c>
      <c r="J281" s="295">
        <v>13430</v>
      </c>
      <c r="K281" s="295">
        <v>10980</v>
      </c>
      <c r="L281" s="100">
        <f t="shared" si="2"/>
        <v>2450</v>
      </c>
      <c r="M281" s="92"/>
    </row>
    <row r="282" spans="2:13" s="91" customFormat="1" ht="24.95" customHeight="1" x14ac:dyDescent="0.25">
      <c r="B282" s="293">
        <v>250</v>
      </c>
      <c r="C282" s="291">
        <v>44322</v>
      </c>
      <c r="D282" s="294">
        <v>0.53125</v>
      </c>
      <c r="E282" s="294">
        <v>0.53749999999999998</v>
      </c>
      <c r="F282" s="294" t="s">
        <v>458</v>
      </c>
      <c r="G282" s="99" t="s">
        <v>723</v>
      </c>
      <c r="H282" s="99" t="s">
        <v>724</v>
      </c>
      <c r="I282" s="99" t="s">
        <v>483</v>
      </c>
      <c r="J282" s="295">
        <v>17760</v>
      </c>
      <c r="K282" s="295">
        <v>10520</v>
      </c>
      <c r="L282" s="100">
        <f t="shared" si="2"/>
        <v>7240</v>
      </c>
      <c r="M282" s="92"/>
    </row>
    <row r="283" spans="2:13" s="91" customFormat="1" ht="24.95" customHeight="1" x14ac:dyDescent="0.25">
      <c r="B283" s="293">
        <v>252</v>
      </c>
      <c r="C283" s="291">
        <v>44322</v>
      </c>
      <c r="D283" s="294">
        <v>0.53611111111111109</v>
      </c>
      <c r="E283" s="294">
        <v>0.54652777777777783</v>
      </c>
      <c r="F283" s="294" t="s">
        <v>464</v>
      </c>
      <c r="G283" s="99" t="s">
        <v>723</v>
      </c>
      <c r="H283" s="99" t="s">
        <v>724</v>
      </c>
      <c r="I283" s="99" t="s">
        <v>472</v>
      </c>
      <c r="J283" s="295">
        <v>19460</v>
      </c>
      <c r="K283" s="295">
        <v>10570</v>
      </c>
      <c r="L283" s="100">
        <f t="shared" si="2"/>
        <v>8890</v>
      </c>
      <c r="M283" s="92"/>
    </row>
    <row r="284" spans="2:13" s="91" customFormat="1" ht="24.95" customHeight="1" x14ac:dyDescent="0.25">
      <c r="B284" s="293">
        <v>255</v>
      </c>
      <c r="C284" s="291">
        <v>44322</v>
      </c>
      <c r="D284" s="294">
        <v>0.6118055555555556</v>
      </c>
      <c r="E284" s="294">
        <v>0.625</v>
      </c>
      <c r="F284" s="294" t="s">
        <v>482</v>
      </c>
      <c r="G284" s="99" t="s">
        <v>723</v>
      </c>
      <c r="H284" s="99" t="s">
        <v>724</v>
      </c>
      <c r="I284" s="99" t="s">
        <v>468</v>
      </c>
      <c r="J284" s="295">
        <v>10840</v>
      </c>
      <c r="K284" s="295">
        <v>7330</v>
      </c>
      <c r="L284" s="100">
        <f t="shared" si="2"/>
        <v>3510</v>
      </c>
      <c r="M284" s="92"/>
    </row>
    <row r="285" spans="2:13" s="91" customFormat="1" ht="24.95" customHeight="1" x14ac:dyDescent="0.25">
      <c r="B285" s="293">
        <v>262</v>
      </c>
      <c r="C285" s="291">
        <v>44322</v>
      </c>
      <c r="D285" s="294">
        <v>0.8881944444444444</v>
      </c>
      <c r="E285" s="294">
        <v>0.89513888888888893</v>
      </c>
      <c r="F285" s="294" t="s">
        <v>467</v>
      </c>
      <c r="G285" s="99" t="s">
        <v>723</v>
      </c>
      <c r="H285" s="99" t="s">
        <v>724</v>
      </c>
      <c r="I285" s="99" t="s">
        <v>465</v>
      </c>
      <c r="J285" s="295">
        <v>17020</v>
      </c>
      <c r="K285" s="295">
        <v>10710</v>
      </c>
      <c r="L285" s="100">
        <f t="shared" si="2"/>
        <v>6310</v>
      </c>
      <c r="M285" s="92"/>
    </row>
    <row r="286" spans="2:13" s="91" customFormat="1" ht="24.95" customHeight="1" x14ac:dyDescent="0.25">
      <c r="B286" s="293">
        <v>263</v>
      </c>
      <c r="C286" s="291">
        <v>44322</v>
      </c>
      <c r="D286" s="294">
        <v>0.9555555555555556</v>
      </c>
      <c r="E286" s="294">
        <v>0.96250000000000002</v>
      </c>
      <c r="F286" s="294" t="s">
        <v>461</v>
      </c>
      <c r="G286" s="99" t="s">
        <v>723</v>
      </c>
      <c r="H286" s="99" t="s">
        <v>724</v>
      </c>
      <c r="I286" s="99" t="s">
        <v>462</v>
      </c>
      <c r="J286" s="295">
        <v>20100</v>
      </c>
      <c r="K286" s="295">
        <v>11110</v>
      </c>
      <c r="L286" s="100">
        <f t="shared" si="2"/>
        <v>8990</v>
      </c>
      <c r="M286" s="92"/>
    </row>
    <row r="287" spans="2:13" s="91" customFormat="1" ht="24.95" customHeight="1" x14ac:dyDescent="0.25">
      <c r="B287" s="293">
        <v>264</v>
      </c>
      <c r="C287" s="291">
        <v>44322</v>
      </c>
      <c r="D287" s="294">
        <v>0.95972222222222225</v>
      </c>
      <c r="E287" s="294">
        <v>0.96666666666666667</v>
      </c>
      <c r="F287" s="294" t="s">
        <v>458</v>
      </c>
      <c r="G287" s="99" t="s">
        <v>723</v>
      </c>
      <c r="H287" s="99" t="s">
        <v>724</v>
      </c>
      <c r="I287" s="99" t="s">
        <v>459</v>
      </c>
      <c r="J287" s="295">
        <v>19120</v>
      </c>
      <c r="K287" s="295">
        <v>10790</v>
      </c>
      <c r="L287" s="100">
        <f t="shared" si="2"/>
        <v>8330</v>
      </c>
      <c r="M287" s="92"/>
    </row>
    <row r="288" spans="2:13" s="91" customFormat="1" ht="24.95" customHeight="1" x14ac:dyDescent="0.25">
      <c r="B288" s="293">
        <v>265</v>
      </c>
      <c r="C288" s="291">
        <v>44323</v>
      </c>
      <c r="D288" s="294">
        <v>2.7777777777777779E-3</v>
      </c>
      <c r="E288" s="294">
        <v>1.0416666666666666E-2</v>
      </c>
      <c r="F288" s="294" t="s">
        <v>467</v>
      </c>
      <c r="G288" s="99" t="s">
        <v>723</v>
      </c>
      <c r="H288" s="99" t="s">
        <v>724</v>
      </c>
      <c r="I288" s="99" t="s">
        <v>465</v>
      </c>
      <c r="J288" s="295">
        <v>14230</v>
      </c>
      <c r="K288" s="295">
        <v>10740</v>
      </c>
      <c r="L288" s="100">
        <f t="shared" si="2"/>
        <v>3490</v>
      </c>
      <c r="M288" s="92"/>
    </row>
    <row r="289" spans="2:13" s="91" customFormat="1" ht="24.95" customHeight="1" x14ac:dyDescent="0.25">
      <c r="B289" s="293">
        <v>272</v>
      </c>
      <c r="C289" s="291">
        <v>44323</v>
      </c>
      <c r="D289" s="294">
        <v>0.40763888888888888</v>
      </c>
      <c r="E289" s="294">
        <v>0.4145833333333333</v>
      </c>
      <c r="F289" s="294" t="s">
        <v>482</v>
      </c>
      <c r="G289" s="99" t="s">
        <v>723</v>
      </c>
      <c r="H289" s="99" t="s">
        <v>724</v>
      </c>
      <c r="I289" s="99" t="s">
        <v>483</v>
      </c>
      <c r="J289" s="295">
        <v>9540</v>
      </c>
      <c r="K289" s="295">
        <v>7380</v>
      </c>
      <c r="L289" s="100">
        <f t="shared" si="2"/>
        <v>2160</v>
      </c>
      <c r="M289" s="92"/>
    </row>
    <row r="290" spans="2:13" s="91" customFormat="1" ht="24.95" customHeight="1" x14ac:dyDescent="0.25">
      <c r="B290" s="293">
        <v>276</v>
      </c>
      <c r="C290" s="291">
        <v>44323</v>
      </c>
      <c r="D290" s="294">
        <v>0.4513888888888889</v>
      </c>
      <c r="E290" s="294">
        <v>0.46111111111111108</v>
      </c>
      <c r="F290" s="294" t="s">
        <v>461</v>
      </c>
      <c r="G290" s="99" t="s">
        <v>723</v>
      </c>
      <c r="H290" s="99" t="s">
        <v>724</v>
      </c>
      <c r="I290" s="99" t="s">
        <v>470</v>
      </c>
      <c r="J290" s="295">
        <v>21950</v>
      </c>
      <c r="K290" s="295">
        <v>10910</v>
      </c>
      <c r="L290" s="100">
        <f t="shared" si="2"/>
        <v>11040</v>
      </c>
      <c r="M290" s="92"/>
    </row>
    <row r="291" spans="2:13" s="91" customFormat="1" ht="24.95" customHeight="1" x14ac:dyDescent="0.25">
      <c r="B291" s="293">
        <v>279</v>
      </c>
      <c r="C291" s="291">
        <v>44323</v>
      </c>
      <c r="D291" s="294">
        <v>0.49652777777777773</v>
      </c>
      <c r="E291" s="294">
        <v>0.50347222222222221</v>
      </c>
      <c r="F291" s="294" t="s">
        <v>464</v>
      </c>
      <c r="G291" s="99" t="s">
        <v>723</v>
      </c>
      <c r="H291" s="99" t="s">
        <v>724</v>
      </c>
      <c r="I291" s="99" t="s">
        <v>474</v>
      </c>
      <c r="J291" s="295">
        <v>18730</v>
      </c>
      <c r="K291" s="295">
        <v>10520</v>
      </c>
      <c r="L291" s="100">
        <f t="shared" si="2"/>
        <v>8210</v>
      </c>
      <c r="M291" s="92"/>
    </row>
    <row r="292" spans="2:13" s="91" customFormat="1" ht="24.95" customHeight="1" x14ac:dyDescent="0.25">
      <c r="B292" s="293">
        <v>280</v>
      </c>
      <c r="C292" s="291">
        <v>44323</v>
      </c>
      <c r="D292" s="294">
        <v>0.55972222222222223</v>
      </c>
      <c r="E292" s="294">
        <v>0.56527777777777777</v>
      </c>
      <c r="F292" s="294" t="s">
        <v>482</v>
      </c>
      <c r="G292" s="99" t="s">
        <v>723</v>
      </c>
      <c r="H292" s="99" t="s">
        <v>724</v>
      </c>
      <c r="I292" s="99" t="s">
        <v>483</v>
      </c>
      <c r="J292" s="295">
        <v>9930</v>
      </c>
      <c r="K292" s="295">
        <v>7350</v>
      </c>
      <c r="L292" s="100">
        <f t="shared" si="2"/>
        <v>2580</v>
      </c>
      <c r="M292" s="92"/>
    </row>
    <row r="293" spans="2:13" s="91" customFormat="1" ht="24.95" customHeight="1" x14ac:dyDescent="0.25">
      <c r="B293" s="293">
        <v>281</v>
      </c>
      <c r="C293" s="291">
        <v>44323</v>
      </c>
      <c r="D293" s="294">
        <v>0.56388888888888888</v>
      </c>
      <c r="E293" s="294">
        <v>0.5708333333333333</v>
      </c>
      <c r="F293" s="294" t="s">
        <v>467</v>
      </c>
      <c r="G293" s="99" t="s">
        <v>723</v>
      </c>
      <c r="H293" s="99" t="s">
        <v>724</v>
      </c>
      <c r="I293" s="99" t="s">
        <v>480</v>
      </c>
      <c r="J293" s="295">
        <v>18210</v>
      </c>
      <c r="K293" s="295">
        <v>10490</v>
      </c>
      <c r="L293" s="100">
        <f t="shared" si="2"/>
        <v>7720</v>
      </c>
      <c r="M293" s="92"/>
    </row>
    <row r="294" spans="2:13" s="91" customFormat="1" ht="24.95" customHeight="1" x14ac:dyDescent="0.25">
      <c r="B294" s="293">
        <v>283</v>
      </c>
      <c r="C294" s="291">
        <v>44323</v>
      </c>
      <c r="D294" s="294">
        <v>0.58194444444444449</v>
      </c>
      <c r="E294" s="294">
        <v>0.58888888888888891</v>
      </c>
      <c r="F294" s="294" t="s">
        <v>458</v>
      </c>
      <c r="G294" s="99" t="s">
        <v>723</v>
      </c>
      <c r="H294" s="99" t="s">
        <v>724</v>
      </c>
      <c r="I294" s="99" t="s">
        <v>481</v>
      </c>
      <c r="J294" s="295">
        <v>21210</v>
      </c>
      <c r="K294" s="295">
        <v>10540</v>
      </c>
      <c r="L294" s="100">
        <f t="shared" si="2"/>
        <v>10670</v>
      </c>
      <c r="M294" s="92"/>
    </row>
    <row r="295" spans="2:13" s="91" customFormat="1" ht="24.95" customHeight="1" x14ac:dyDescent="0.25">
      <c r="B295" s="293">
        <v>290</v>
      </c>
      <c r="C295" s="291">
        <v>44323</v>
      </c>
      <c r="D295" s="294">
        <v>0.8652777777777777</v>
      </c>
      <c r="E295" s="294">
        <v>0.87152777777777779</v>
      </c>
      <c r="F295" s="294" t="s">
        <v>461</v>
      </c>
      <c r="G295" s="99" t="s">
        <v>723</v>
      </c>
      <c r="H295" s="99" t="s">
        <v>724</v>
      </c>
      <c r="I295" s="99" t="s">
        <v>462</v>
      </c>
      <c r="J295" s="295">
        <v>19650</v>
      </c>
      <c r="K295" s="295">
        <v>11010</v>
      </c>
      <c r="L295" s="100">
        <f t="shared" si="2"/>
        <v>8640</v>
      </c>
      <c r="M295" s="92"/>
    </row>
    <row r="296" spans="2:13" s="91" customFormat="1" ht="24.95" customHeight="1" x14ac:dyDescent="0.25">
      <c r="B296" s="293">
        <v>291</v>
      </c>
      <c r="C296" s="291">
        <v>44323</v>
      </c>
      <c r="D296" s="294">
        <v>0.93472222222222223</v>
      </c>
      <c r="E296" s="294">
        <v>0.94236111111111109</v>
      </c>
      <c r="F296" s="294" t="s">
        <v>464</v>
      </c>
      <c r="G296" s="99" t="s">
        <v>723</v>
      </c>
      <c r="H296" s="99" t="s">
        <v>724</v>
      </c>
      <c r="I296" s="99" t="s">
        <v>465</v>
      </c>
      <c r="J296" s="295">
        <v>19160</v>
      </c>
      <c r="K296" s="295">
        <v>10850</v>
      </c>
      <c r="L296" s="100">
        <f t="shared" si="2"/>
        <v>8310</v>
      </c>
      <c r="M296" s="92"/>
    </row>
    <row r="297" spans="2:13" s="91" customFormat="1" ht="24.95" customHeight="1" x14ac:dyDescent="0.25">
      <c r="B297" s="293">
        <v>292</v>
      </c>
      <c r="C297" s="291">
        <v>44323</v>
      </c>
      <c r="D297" s="294">
        <v>0.99652777777777779</v>
      </c>
      <c r="E297" s="294">
        <v>3.472222222222222E-3</v>
      </c>
      <c r="F297" s="294" t="s">
        <v>458</v>
      </c>
      <c r="G297" s="99" t="s">
        <v>723</v>
      </c>
      <c r="H297" s="99" t="s">
        <v>724</v>
      </c>
      <c r="I297" s="99" t="s">
        <v>459</v>
      </c>
      <c r="J297" s="295">
        <v>19720</v>
      </c>
      <c r="K297" s="295">
        <v>10880</v>
      </c>
      <c r="L297" s="100">
        <f t="shared" si="2"/>
        <v>8840</v>
      </c>
      <c r="M297" s="92"/>
    </row>
    <row r="298" spans="2:13" s="91" customFormat="1" ht="24.95" customHeight="1" x14ac:dyDescent="0.25">
      <c r="B298" s="293">
        <v>293</v>
      </c>
      <c r="C298" s="291">
        <v>44324</v>
      </c>
      <c r="D298" s="294">
        <v>6.458333333333334E-2</v>
      </c>
      <c r="E298" s="294">
        <v>7.2222222222222229E-2</v>
      </c>
      <c r="F298" s="294" t="s">
        <v>464</v>
      </c>
      <c r="G298" s="99" t="s">
        <v>723</v>
      </c>
      <c r="H298" s="99" t="s">
        <v>724</v>
      </c>
      <c r="I298" s="99" t="s">
        <v>465</v>
      </c>
      <c r="J298" s="295">
        <v>16050</v>
      </c>
      <c r="K298" s="295">
        <v>10910</v>
      </c>
      <c r="L298" s="100">
        <f t="shared" si="2"/>
        <v>5140</v>
      </c>
      <c r="M298" s="92"/>
    </row>
    <row r="299" spans="2:13" s="91" customFormat="1" ht="24.95" customHeight="1" x14ac:dyDescent="0.25">
      <c r="B299" s="293">
        <v>294</v>
      </c>
      <c r="C299" s="291">
        <v>44324</v>
      </c>
      <c r="D299" s="294">
        <v>7.1527777777777787E-2</v>
      </c>
      <c r="E299" s="294">
        <v>7.7777777777777779E-2</v>
      </c>
      <c r="F299" s="294" t="s">
        <v>461</v>
      </c>
      <c r="G299" s="99" t="s">
        <v>723</v>
      </c>
      <c r="H299" s="99" t="s">
        <v>724</v>
      </c>
      <c r="I299" s="99" t="s">
        <v>462</v>
      </c>
      <c r="J299" s="295">
        <v>18400</v>
      </c>
      <c r="K299" s="295">
        <v>11110</v>
      </c>
      <c r="L299" s="100">
        <f t="shared" si="2"/>
        <v>7290</v>
      </c>
      <c r="M299" s="92"/>
    </row>
    <row r="300" spans="2:13" s="91" customFormat="1" ht="24.95" customHeight="1" x14ac:dyDescent="0.25">
      <c r="B300" s="293">
        <v>300</v>
      </c>
      <c r="C300" s="291">
        <v>44324</v>
      </c>
      <c r="D300" s="294">
        <v>0.4548611111111111</v>
      </c>
      <c r="E300" s="294">
        <v>0.46180555555555558</v>
      </c>
      <c r="F300" s="294" t="s">
        <v>461</v>
      </c>
      <c r="G300" s="99" t="s">
        <v>723</v>
      </c>
      <c r="H300" s="99" t="s">
        <v>724</v>
      </c>
      <c r="I300" s="99" t="s">
        <v>470</v>
      </c>
      <c r="J300" s="295">
        <v>19550</v>
      </c>
      <c r="K300" s="295">
        <v>10930</v>
      </c>
      <c r="L300" s="100">
        <f t="shared" si="2"/>
        <v>8620</v>
      </c>
      <c r="M300" s="92"/>
    </row>
    <row r="301" spans="2:13" s="91" customFormat="1" ht="24.95" customHeight="1" x14ac:dyDescent="0.25">
      <c r="B301" s="293">
        <v>301</v>
      </c>
      <c r="C301" s="291">
        <v>44324</v>
      </c>
      <c r="D301" s="294">
        <v>0.48194444444444445</v>
      </c>
      <c r="E301" s="294">
        <v>0.48819444444444443</v>
      </c>
      <c r="F301" s="294" t="s">
        <v>467</v>
      </c>
      <c r="G301" s="99" t="s">
        <v>723</v>
      </c>
      <c r="H301" s="99" t="s">
        <v>724</v>
      </c>
      <c r="I301" s="99" t="s">
        <v>468</v>
      </c>
      <c r="J301" s="295">
        <v>17950</v>
      </c>
      <c r="K301" s="295">
        <v>10750</v>
      </c>
      <c r="L301" s="100">
        <f t="shared" si="2"/>
        <v>7200</v>
      </c>
      <c r="M301" s="92"/>
    </row>
    <row r="302" spans="2:13" s="91" customFormat="1" ht="24.95" customHeight="1" x14ac:dyDescent="0.25">
      <c r="B302" s="293">
        <v>303</v>
      </c>
      <c r="C302" s="291">
        <v>44324</v>
      </c>
      <c r="D302" s="294">
        <v>0.53055555555555556</v>
      </c>
      <c r="E302" s="294">
        <v>0.53749999999999998</v>
      </c>
      <c r="F302" s="294" t="s">
        <v>464</v>
      </c>
      <c r="G302" s="99" t="s">
        <v>723</v>
      </c>
      <c r="H302" s="99" t="s">
        <v>724</v>
      </c>
      <c r="I302" s="99" t="s">
        <v>474</v>
      </c>
      <c r="J302" s="295">
        <v>19770</v>
      </c>
      <c r="K302" s="295">
        <v>10750</v>
      </c>
      <c r="L302" s="100">
        <f t="shared" si="2"/>
        <v>9020</v>
      </c>
      <c r="M302" s="92"/>
    </row>
    <row r="303" spans="2:13" s="91" customFormat="1" ht="24.95" customHeight="1" x14ac:dyDescent="0.25">
      <c r="B303" s="293">
        <v>304</v>
      </c>
      <c r="C303" s="291">
        <v>44324</v>
      </c>
      <c r="D303" s="294">
        <v>0.55138888888888882</v>
      </c>
      <c r="E303" s="294">
        <v>0.55902777777777779</v>
      </c>
      <c r="F303" s="294" t="s">
        <v>458</v>
      </c>
      <c r="G303" s="99" t="s">
        <v>723</v>
      </c>
      <c r="H303" s="99" t="s">
        <v>724</v>
      </c>
      <c r="I303" s="99" t="s">
        <v>481</v>
      </c>
      <c r="J303" s="295">
        <v>19970</v>
      </c>
      <c r="K303" s="295">
        <v>10770</v>
      </c>
      <c r="L303" s="100">
        <f t="shared" si="2"/>
        <v>9200</v>
      </c>
      <c r="M303" s="92"/>
    </row>
    <row r="304" spans="2:13" s="91" customFormat="1" ht="24.95" customHeight="1" x14ac:dyDescent="0.25">
      <c r="B304" s="293">
        <v>305</v>
      </c>
      <c r="C304" s="291">
        <v>44324</v>
      </c>
      <c r="D304" s="294">
        <v>0.5805555555555556</v>
      </c>
      <c r="E304" s="294">
        <v>0.58958333333333335</v>
      </c>
      <c r="F304" s="294" t="s">
        <v>461</v>
      </c>
      <c r="G304" s="99" t="s">
        <v>723</v>
      </c>
      <c r="H304" s="99" t="s">
        <v>724</v>
      </c>
      <c r="I304" s="99" t="s">
        <v>470</v>
      </c>
      <c r="J304" s="295">
        <v>15020</v>
      </c>
      <c r="K304" s="295">
        <v>11050</v>
      </c>
      <c r="L304" s="100">
        <f t="shared" si="2"/>
        <v>3970</v>
      </c>
      <c r="M304" s="92"/>
    </row>
    <row r="305" spans="2:13" s="91" customFormat="1" ht="24.95" customHeight="1" x14ac:dyDescent="0.25">
      <c r="B305" s="293">
        <v>307</v>
      </c>
      <c r="C305" s="291">
        <v>44324</v>
      </c>
      <c r="D305" s="294">
        <v>0.93541666666666667</v>
      </c>
      <c r="E305" s="294">
        <v>0.94305555555555554</v>
      </c>
      <c r="F305" s="294" t="s">
        <v>464</v>
      </c>
      <c r="G305" s="99" t="s">
        <v>723</v>
      </c>
      <c r="H305" s="99" t="s">
        <v>724</v>
      </c>
      <c r="I305" s="99" t="s">
        <v>465</v>
      </c>
      <c r="J305" s="295">
        <v>18250</v>
      </c>
      <c r="K305" s="295">
        <v>10780</v>
      </c>
      <c r="L305" s="100">
        <f t="shared" si="2"/>
        <v>7470</v>
      </c>
      <c r="M305" s="92"/>
    </row>
    <row r="306" spans="2:13" s="91" customFormat="1" ht="24.95" customHeight="1" x14ac:dyDescent="0.25">
      <c r="B306" s="293">
        <v>308</v>
      </c>
      <c r="C306" s="291">
        <v>44324</v>
      </c>
      <c r="D306" s="294">
        <v>0.96597222222222223</v>
      </c>
      <c r="E306" s="294">
        <v>0.97499999999999998</v>
      </c>
      <c r="F306" s="294" t="s">
        <v>461</v>
      </c>
      <c r="G306" s="99" t="s">
        <v>723</v>
      </c>
      <c r="H306" s="99" t="s">
        <v>724</v>
      </c>
      <c r="I306" s="99" t="s">
        <v>462</v>
      </c>
      <c r="J306" s="295">
        <v>20510</v>
      </c>
      <c r="K306" s="295">
        <v>11190</v>
      </c>
      <c r="L306" s="100">
        <f t="shared" si="2"/>
        <v>9320</v>
      </c>
      <c r="M306" s="92"/>
    </row>
    <row r="307" spans="2:13" s="91" customFormat="1" ht="24.95" customHeight="1" x14ac:dyDescent="0.25">
      <c r="B307" s="293">
        <v>309</v>
      </c>
      <c r="C307" s="291">
        <v>44324</v>
      </c>
      <c r="D307" s="294">
        <v>0.97222222222222221</v>
      </c>
      <c r="E307" s="294">
        <v>0.98125000000000007</v>
      </c>
      <c r="F307" s="294" t="s">
        <v>458</v>
      </c>
      <c r="G307" s="99" t="s">
        <v>723</v>
      </c>
      <c r="H307" s="99" t="s">
        <v>724</v>
      </c>
      <c r="I307" s="99" t="s">
        <v>459</v>
      </c>
      <c r="J307" s="295">
        <v>19860</v>
      </c>
      <c r="K307" s="295">
        <v>10740</v>
      </c>
      <c r="L307" s="100">
        <f t="shared" si="2"/>
        <v>9120</v>
      </c>
      <c r="M307" s="92"/>
    </row>
    <row r="308" spans="2:13" s="91" customFormat="1" ht="24.95" customHeight="1" x14ac:dyDescent="0.25">
      <c r="B308" s="293">
        <v>310</v>
      </c>
      <c r="C308" s="291">
        <v>44325</v>
      </c>
      <c r="D308" s="294">
        <v>6.458333333333334E-2</v>
      </c>
      <c r="E308" s="294">
        <v>7.013888888888889E-2</v>
      </c>
      <c r="F308" s="294" t="s">
        <v>458</v>
      </c>
      <c r="G308" s="99" t="s">
        <v>723</v>
      </c>
      <c r="H308" s="99" t="s">
        <v>724</v>
      </c>
      <c r="I308" s="99" t="s">
        <v>459</v>
      </c>
      <c r="J308" s="295">
        <v>13520</v>
      </c>
      <c r="K308" s="295">
        <v>10860</v>
      </c>
      <c r="L308" s="100">
        <f t="shared" si="2"/>
        <v>2660</v>
      </c>
      <c r="M308" s="92"/>
    </row>
    <row r="309" spans="2:13" s="91" customFormat="1" ht="24.95" customHeight="1" x14ac:dyDescent="0.25">
      <c r="B309" s="293">
        <v>311</v>
      </c>
      <c r="C309" s="291">
        <v>44325</v>
      </c>
      <c r="D309" s="294">
        <v>7.6388888888888895E-2</v>
      </c>
      <c r="E309" s="294">
        <v>8.4027777777777771E-2</v>
      </c>
      <c r="F309" s="294" t="s">
        <v>464</v>
      </c>
      <c r="G309" s="99" t="s">
        <v>723</v>
      </c>
      <c r="H309" s="99" t="s">
        <v>724</v>
      </c>
      <c r="I309" s="99" t="s">
        <v>465</v>
      </c>
      <c r="J309" s="295">
        <v>15830</v>
      </c>
      <c r="K309" s="295">
        <v>10810</v>
      </c>
      <c r="L309" s="100">
        <f t="shared" si="2"/>
        <v>5020</v>
      </c>
      <c r="M309" s="92"/>
    </row>
    <row r="310" spans="2:13" s="91" customFormat="1" ht="24.95" customHeight="1" x14ac:dyDescent="0.25">
      <c r="B310" s="293">
        <v>312</v>
      </c>
      <c r="C310" s="291">
        <v>44325</v>
      </c>
      <c r="D310" s="294">
        <v>0.10486111111111111</v>
      </c>
      <c r="E310" s="294">
        <v>0.1111111111111111</v>
      </c>
      <c r="F310" s="294" t="s">
        <v>461</v>
      </c>
      <c r="G310" s="99" t="s">
        <v>723</v>
      </c>
      <c r="H310" s="99" t="s">
        <v>724</v>
      </c>
      <c r="I310" s="99" t="s">
        <v>462</v>
      </c>
      <c r="J310" s="295">
        <v>16230</v>
      </c>
      <c r="K310" s="295">
        <v>11190</v>
      </c>
      <c r="L310" s="100">
        <f t="shared" si="2"/>
        <v>5040</v>
      </c>
      <c r="M310" s="92"/>
    </row>
    <row r="311" spans="2:13" s="91" customFormat="1" ht="24.95" customHeight="1" x14ac:dyDescent="0.25">
      <c r="B311" s="293">
        <v>313</v>
      </c>
      <c r="C311" s="291">
        <v>44325</v>
      </c>
      <c r="D311" s="294">
        <v>0.63194444444444442</v>
      </c>
      <c r="E311" s="294">
        <v>0.63888888888888895</v>
      </c>
      <c r="F311" s="294" t="s">
        <v>461</v>
      </c>
      <c r="G311" s="99" t="s">
        <v>723</v>
      </c>
      <c r="H311" s="99" t="s">
        <v>724</v>
      </c>
      <c r="I311" s="99" t="s">
        <v>472</v>
      </c>
      <c r="J311" s="295">
        <v>20280</v>
      </c>
      <c r="K311" s="295">
        <v>10970</v>
      </c>
      <c r="L311" s="100">
        <f t="shared" si="2"/>
        <v>9310</v>
      </c>
      <c r="M311" s="92"/>
    </row>
    <row r="312" spans="2:13" s="91" customFormat="1" ht="24.95" customHeight="1" x14ac:dyDescent="0.25">
      <c r="B312" s="293">
        <v>314</v>
      </c>
      <c r="C312" s="291">
        <v>44325</v>
      </c>
      <c r="D312" s="294">
        <v>0.87222222222222223</v>
      </c>
      <c r="E312" s="294">
        <v>0.87777777777777777</v>
      </c>
      <c r="F312" s="294" t="s">
        <v>461</v>
      </c>
      <c r="G312" s="99" t="s">
        <v>723</v>
      </c>
      <c r="H312" s="99" t="s">
        <v>724</v>
      </c>
      <c r="I312" s="99" t="s">
        <v>462</v>
      </c>
      <c r="J312" s="295">
        <v>13900</v>
      </c>
      <c r="K312" s="295">
        <v>10950</v>
      </c>
      <c r="L312" s="100">
        <f t="shared" si="2"/>
        <v>2950</v>
      </c>
      <c r="M312" s="92"/>
    </row>
    <row r="313" spans="2:13" s="91" customFormat="1" ht="24.95" customHeight="1" x14ac:dyDescent="0.25">
      <c r="B313" s="293">
        <v>316</v>
      </c>
      <c r="C313" s="291">
        <v>44326</v>
      </c>
      <c r="D313" s="294">
        <v>0.4368055555555555</v>
      </c>
      <c r="E313" s="294">
        <v>0.44375000000000003</v>
      </c>
      <c r="F313" s="294" t="s">
        <v>482</v>
      </c>
      <c r="G313" s="99" t="s">
        <v>723</v>
      </c>
      <c r="H313" s="99" t="s">
        <v>724</v>
      </c>
      <c r="I313" s="99" t="s">
        <v>468</v>
      </c>
      <c r="J313" s="295">
        <v>10380</v>
      </c>
      <c r="K313" s="295">
        <v>7480</v>
      </c>
      <c r="L313" s="100">
        <f t="shared" si="2"/>
        <v>2900</v>
      </c>
      <c r="M313" s="92"/>
    </row>
    <row r="314" spans="2:13" s="91" customFormat="1" ht="24.95" customHeight="1" x14ac:dyDescent="0.25">
      <c r="B314" s="293">
        <v>317</v>
      </c>
      <c r="C314" s="291">
        <v>44326</v>
      </c>
      <c r="D314" s="294">
        <v>0.46388888888888885</v>
      </c>
      <c r="E314" s="294">
        <v>0.47152777777777777</v>
      </c>
      <c r="F314" s="294" t="s">
        <v>461</v>
      </c>
      <c r="G314" s="99" t="s">
        <v>723</v>
      </c>
      <c r="H314" s="99" t="s">
        <v>724</v>
      </c>
      <c r="I314" s="99" t="s">
        <v>470</v>
      </c>
      <c r="J314" s="295">
        <v>20780</v>
      </c>
      <c r="K314" s="295">
        <v>10990</v>
      </c>
      <c r="L314" s="100">
        <f t="shared" si="2"/>
        <v>9790</v>
      </c>
      <c r="M314" s="92"/>
    </row>
    <row r="315" spans="2:13" s="91" customFormat="1" ht="24.95" customHeight="1" x14ac:dyDescent="0.25">
      <c r="B315" s="293">
        <v>319</v>
      </c>
      <c r="C315" s="291">
        <v>44326</v>
      </c>
      <c r="D315" s="294">
        <v>0.50902777777777775</v>
      </c>
      <c r="E315" s="294">
        <v>0.51527777777777783</v>
      </c>
      <c r="F315" s="294" t="s">
        <v>467</v>
      </c>
      <c r="G315" s="99" t="s">
        <v>723</v>
      </c>
      <c r="H315" s="99" t="s">
        <v>724</v>
      </c>
      <c r="I315" s="99" t="s">
        <v>480</v>
      </c>
      <c r="J315" s="295">
        <v>18510</v>
      </c>
      <c r="K315" s="295">
        <v>10600</v>
      </c>
      <c r="L315" s="100">
        <f t="shared" si="2"/>
        <v>7910</v>
      </c>
      <c r="M315" s="92"/>
    </row>
    <row r="316" spans="2:13" s="91" customFormat="1" ht="24.95" customHeight="1" x14ac:dyDescent="0.25">
      <c r="B316" s="293">
        <v>320</v>
      </c>
      <c r="C316" s="291">
        <v>44326</v>
      </c>
      <c r="D316" s="294">
        <v>0.54027777777777775</v>
      </c>
      <c r="E316" s="294">
        <v>0.54999999999999993</v>
      </c>
      <c r="F316" s="294" t="s">
        <v>464</v>
      </c>
      <c r="G316" s="99" t="s">
        <v>723</v>
      </c>
      <c r="H316" s="99" t="s">
        <v>724</v>
      </c>
      <c r="I316" s="99" t="s">
        <v>472</v>
      </c>
      <c r="J316" s="295">
        <v>18520</v>
      </c>
      <c r="K316" s="295">
        <v>10700</v>
      </c>
      <c r="L316" s="100">
        <f t="shared" si="2"/>
        <v>7820</v>
      </c>
      <c r="M316" s="92"/>
    </row>
    <row r="317" spans="2:13" s="91" customFormat="1" ht="24.95" customHeight="1" x14ac:dyDescent="0.25">
      <c r="B317" s="293">
        <v>321</v>
      </c>
      <c r="C317" s="291">
        <v>44326</v>
      </c>
      <c r="D317" s="294">
        <v>0.54722222222222217</v>
      </c>
      <c r="E317" s="294">
        <v>0.55486111111111114</v>
      </c>
      <c r="F317" s="294" t="s">
        <v>458</v>
      </c>
      <c r="G317" s="99" t="s">
        <v>723</v>
      </c>
      <c r="H317" s="99" t="s">
        <v>724</v>
      </c>
      <c r="I317" s="99" t="s">
        <v>481</v>
      </c>
      <c r="J317" s="295">
        <v>21250</v>
      </c>
      <c r="K317" s="295">
        <v>10750</v>
      </c>
      <c r="L317" s="100">
        <f t="shared" si="2"/>
        <v>10500</v>
      </c>
      <c r="M317" s="92"/>
    </row>
    <row r="318" spans="2:13" s="91" customFormat="1" ht="24.95" customHeight="1" x14ac:dyDescent="0.25">
      <c r="B318" s="293">
        <v>322</v>
      </c>
      <c r="C318" s="291">
        <v>44326</v>
      </c>
      <c r="D318" s="294">
        <v>0.58402777777777781</v>
      </c>
      <c r="E318" s="294">
        <v>0.58888888888888891</v>
      </c>
      <c r="F318" s="294" t="s">
        <v>482</v>
      </c>
      <c r="G318" s="99" t="s">
        <v>723</v>
      </c>
      <c r="H318" s="99" t="s">
        <v>724</v>
      </c>
      <c r="I318" s="99" t="s">
        <v>468</v>
      </c>
      <c r="J318" s="295">
        <v>10180</v>
      </c>
      <c r="K318" s="295">
        <v>7390</v>
      </c>
      <c r="L318" s="100">
        <f t="shared" ref="L318:L461" si="3">J318-K318</f>
        <v>2790</v>
      </c>
      <c r="M318" s="92"/>
    </row>
    <row r="319" spans="2:13" s="91" customFormat="1" ht="24.95" customHeight="1" x14ac:dyDescent="0.25">
      <c r="B319" s="293">
        <v>323</v>
      </c>
      <c r="C319" s="291">
        <v>44326</v>
      </c>
      <c r="D319" s="294">
        <v>0.59375</v>
      </c>
      <c r="E319" s="294">
        <v>0.6020833333333333</v>
      </c>
      <c r="F319" s="294" t="s">
        <v>461</v>
      </c>
      <c r="G319" s="99" t="s">
        <v>723</v>
      </c>
      <c r="H319" s="99" t="s">
        <v>724</v>
      </c>
      <c r="I319" s="99" t="s">
        <v>470</v>
      </c>
      <c r="J319" s="295">
        <v>17600</v>
      </c>
      <c r="K319" s="295">
        <v>10920</v>
      </c>
      <c r="L319" s="100">
        <f t="shared" si="3"/>
        <v>6680</v>
      </c>
      <c r="M319" s="92"/>
    </row>
    <row r="320" spans="2:13" s="91" customFormat="1" ht="24.95" customHeight="1" x14ac:dyDescent="0.25">
      <c r="B320" s="293">
        <v>324</v>
      </c>
      <c r="C320" s="291">
        <v>44326</v>
      </c>
      <c r="D320" s="294">
        <v>0.69861111111111107</v>
      </c>
      <c r="E320" s="294">
        <v>0.70486111111111116</v>
      </c>
      <c r="F320" s="294" t="s">
        <v>464</v>
      </c>
      <c r="G320" s="99" t="s">
        <v>723</v>
      </c>
      <c r="H320" s="99" t="s">
        <v>724</v>
      </c>
      <c r="I320" s="99" t="s">
        <v>472</v>
      </c>
      <c r="J320" s="295">
        <v>16630</v>
      </c>
      <c r="K320" s="295">
        <v>10650</v>
      </c>
      <c r="L320" s="100">
        <f t="shared" si="3"/>
        <v>5980</v>
      </c>
      <c r="M320" s="92"/>
    </row>
    <row r="321" spans="2:13" s="91" customFormat="1" ht="24.95" customHeight="1" x14ac:dyDescent="0.25">
      <c r="B321" s="293">
        <v>325</v>
      </c>
      <c r="C321" s="291">
        <v>44326</v>
      </c>
      <c r="D321" s="294">
        <v>0.88611111111111107</v>
      </c>
      <c r="E321" s="294">
        <v>0.89236111111111116</v>
      </c>
      <c r="F321" s="294" t="s">
        <v>458</v>
      </c>
      <c r="G321" s="99" t="s">
        <v>723</v>
      </c>
      <c r="H321" s="99" t="s">
        <v>724</v>
      </c>
      <c r="I321" s="99" t="s">
        <v>483</v>
      </c>
      <c r="J321" s="295">
        <v>20940</v>
      </c>
      <c r="K321" s="295">
        <v>10900</v>
      </c>
      <c r="L321" s="100">
        <f t="shared" si="3"/>
        <v>10040</v>
      </c>
      <c r="M321" s="92"/>
    </row>
    <row r="322" spans="2:13" s="91" customFormat="1" ht="24.95" customHeight="1" x14ac:dyDescent="0.25">
      <c r="B322" s="293">
        <v>326</v>
      </c>
      <c r="C322" s="291">
        <v>44326</v>
      </c>
      <c r="D322" s="294">
        <v>0.93263888888888891</v>
      </c>
      <c r="E322" s="294">
        <v>0.94097222222222221</v>
      </c>
      <c r="F322" s="294" t="s">
        <v>461</v>
      </c>
      <c r="G322" s="99" t="s">
        <v>723</v>
      </c>
      <c r="H322" s="99" t="s">
        <v>724</v>
      </c>
      <c r="I322" s="99" t="s">
        <v>462</v>
      </c>
      <c r="J322" s="295">
        <v>19580</v>
      </c>
      <c r="K322" s="295">
        <v>10970</v>
      </c>
      <c r="L322" s="100">
        <f t="shared" si="3"/>
        <v>8610</v>
      </c>
      <c r="M322" s="92"/>
    </row>
    <row r="323" spans="2:13" s="91" customFormat="1" ht="24.95" customHeight="1" x14ac:dyDescent="0.25">
      <c r="B323" s="293">
        <v>327</v>
      </c>
      <c r="C323" s="291">
        <v>44326</v>
      </c>
      <c r="D323" s="294">
        <v>0.97777777777777775</v>
      </c>
      <c r="E323" s="294">
        <v>0.98611111111111116</v>
      </c>
      <c r="F323" s="294" t="s">
        <v>464</v>
      </c>
      <c r="G323" s="99" t="s">
        <v>723</v>
      </c>
      <c r="H323" s="99" t="s">
        <v>724</v>
      </c>
      <c r="I323" s="99" t="s">
        <v>465</v>
      </c>
      <c r="J323" s="295">
        <v>20130</v>
      </c>
      <c r="K323" s="295">
        <v>10890</v>
      </c>
      <c r="L323" s="100">
        <f t="shared" si="3"/>
        <v>9240</v>
      </c>
      <c r="M323" s="92"/>
    </row>
    <row r="324" spans="2:13" s="91" customFormat="1" ht="24.95" customHeight="1" x14ac:dyDescent="0.25">
      <c r="B324" s="293">
        <v>328</v>
      </c>
      <c r="C324" s="291">
        <v>44327</v>
      </c>
      <c r="D324" s="294">
        <v>4.2361111111111106E-2</v>
      </c>
      <c r="E324" s="294">
        <v>4.9305555555555554E-2</v>
      </c>
      <c r="F324" s="294" t="s">
        <v>458</v>
      </c>
      <c r="G324" s="99" t="s">
        <v>723</v>
      </c>
      <c r="H324" s="99" t="s">
        <v>724</v>
      </c>
      <c r="I324" s="99" t="s">
        <v>483</v>
      </c>
      <c r="J324" s="295">
        <v>18120</v>
      </c>
      <c r="K324" s="295">
        <v>11020</v>
      </c>
      <c r="L324" s="100">
        <f t="shared" si="3"/>
        <v>7100</v>
      </c>
      <c r="M324" s="92"/>
    </row>
    <row r="325" spans="2:13" s="91" customFormat="1" ht="24.95" customHeight="1" x14ac:dyDescent="0.25">
      <c r="B325" s="293">
        <v>329</v>
      </c>
      <c r="C325" s="291">
        <v>44327</v>
      </c>
      <c r="D325" s="294">
        <v>0.11944444444444445</v>
      </c>
      <c r="E325" s="294">
        <v>0.12569444444444444</v>
      </c>
      <c r="F325" s="294" t="s">
        <v>464</v>
      </c>
      <c r="G325" s="99" t="s">
        <v>723</v>
      </c>
      <c r="H325" s="99" t="s">
        <v>724</v>
      </c>
      <c r="I325" s="99" t="s">
        <v>465</v>
      </c>
      <c r="J325" s="295">
        <v>18210</v>
      </c>
      <c r="K325" s="295">
        <v>10920</v>
      </c>
      <c r="L325" s="100">
        <f t="shared" si="3"/>
        <v>7290</v>
      </c>
      <c r="M325" s="92"/>
    </row>
    <row r="326" spans="2:13" s="91" customFormat="1" ht="24.95" customHeight="1" x14ac:dyDescent="0.25">
      <c r="B326" s="293">
        <v>330</v>
      </c>
      <c r="C326" s="291">
        <v>44327</v>
      </c>
      <c r="D326" s="294">
        <v>0.12013888888888889</v>
      </c>
      <c r="E326" s="294">
        <v>0.12847222222222224</v>
      </c>
      <c r="F326" s="294" t="s">
        <v>461</v>
      </c>
      <c r="G326" s="99" t="s">
        <v>723</v>
      </c>
      <c r="H326" s="99" t="s">
        <v>724</v>
      </c>
      <c r="I326" s="99" t="s">
        <v>462</v>
      </c>
      <c r="J326" s="295">
        <v>17000</v>
      </c>
      <c r="K326" s="295">
        <v>11170</v>
      </c>
      <c r="L326" s="100">
        <f t="shared" si="3"/>
        <v>5830</v>
      </c>
      <c r="M326" s="92"/>
    </row>
    <row r="327" spans="2:13" s="91" customFormat="1" ht="24.95" customHeight="1" x14ac:dyDescent="0.25">
      <c r="B327" s="293">
        <v>334</v>
      </c>
      <c r="C327" s="291">
        <v>44327</v>
      </c>
      <c r="D327" s="294">
        <v>0.44305555555555554</v>
      </c>
      <c r="E327" s="294">
        <v>0.45208333333333334</v>
      </c>
      <c r="F327" s="294" t="s">
        <v>467</v>
      </c>
      <c r="G327" s="99" t="s">
        <v>723</v>
      </c>
      <c r="H327" s="99" t="s">
        <v>724</v>
      </c>
      <c r="I327" s="99" t="s">
        <v>480</v>
      </c>
      <c r="J327" s="295">
        <v>19700</v>
      </c>
      <c r="K327" s="295">
        <v>10730</v>
      </c>
      <c r="L327" s="100">
        <f t="shared" si="3"/>
        <v>8970</v>
      </c>
      <c r="M327" s="92"/>
    </row>
    <row r="328" spans="2:13" s="91" customFormat="1" ht="24.95" customHeight="1" x14ac:dyDescent="0.25">
      <c r="B328" s="293">
        <v>335</v>
      </c>
      <c r="C328" s="291">
        <v>44327</v>
      </c>
      <c r="D328" s="294">
        <v>0.46319444444444446</v>
      </c>
      <c r="E328" s="294">
        <v>0.47152777777777777</v>
      </c>
      <c r="F328" s="294" t="s">
        <v>461</v>
      </c>
      <c r="G328" s="99" t="s">
        <v>723</v>
      </c>
      <c r="H328" s="99" t="s">
        <v>724</v>
      </c>
      <c r="I328" s="99" t="s">
        <v>470</v>
      </c>
      <c r="J328" s="295">
        <v>20160</v>
      </c>
      <c r="K328" s="295">
        <v>11070</v>
      </c>
      <c r="L328" s="100">
        <f t="shared" si="3"/>
        <v>9090</v>
      </c>
      <c r="M328" s="92"/>
    </row>
    <row r="329" spans="2:13" s="91" customFormat="1" ht="24.95" customHeight="1" x14ac:dyDescent="0.25">
      <c r="B329" s="293">
        <v>339</v>
      </c>
      <c r="C329" s="291">
        <v>44327</v>
      </c>
      <c r="D329" s="294">
        <v>0.49305555555555558</v>
      </c>
      <c r="E329" s="294">
        <v>0.50138888888888888</v>
      </c>
      <c r="F329" s="294" t="s">
        <v>464</v>
      </c>
      <c r="G329" s="99" t="s">
        <v>723</v>
      </c>
      <c r="H329" s="99" t="s">
        <v>724</v>
      </c>
      <c r="I329" s="99" t="s">
        <v>472</v>
      </c>
      <c r="J329" s="295">
        <v>20240</v>
      </c>
      <c r="K329" s="295">
        <v>10700</v>
      </c>
      <c r="L329" s="100">
        <f t="shared" si="3"/>
        <v>9540</v>
      </c>
      <c r="M329" s="92"/>
    </row>
    <row r="330" spans="2:13" s="91" customFormat="1" ht="24.95" customHeight="1" x14ac:dyDescent="0.25">
      <c r="B330" s="293">
        <v>340</v>
      </c>
      <c r="C330" s="291">
        <v>44327</v>
      </c>
      <c r="D330" s="294">
        <v>0.50694444444444442</v>
      </c>
      <c r="E330" s="294">
        <v>0.51597222222222217</v>
      </c>
      <c r="F330" s="294" t="s">
        <v>482</v>
      </c>
      <c r="G330" s="99" t="s">
        <v>723</v>
      </c>
      <c r="H330" s="99" t="s">
        <v>724</v>
      </c>
      <c r="I330" s="99" t="s">
        <v>468</v>
      </c>
      <c r="J330" s="295">
        <v>10550</v>
      </c>
      <c r="K330" s="295">
        <v>7440</v>
      </c>
      <c r="L330" s="100">
        <f t="shared" si="3"/>
        <v>3110</v>
      </c>
      <c r="M330" s="92"/>
    </row>
    <row r="331" spans="2:13" s="91" customFormat="1" ht="24.95" customHeight="1" x14ac:dyDescent="0.25">
      <c r="B331" s="293">
        <v>342</v>
      </c>
      <c r="C331" s="291">
        <v>44327</v>
      </c>
      <c r="D331" s="294">
        <v>0.57152777777777775</v>
      </c>
      <c r="E331" s="294">
        <v>0.57847222222222217</v>
      </c>
      <c r="F331" s="294" t="s">
        <v>461</v>
      </c>
      <c r="G331" s="99" t="s">
        <v>723</v>
      </c>
      <c r="H331" s="99" t="s">
        <v>724</v>
      </c>
      <c r="I331" s="99" t="s">
        <v>470</v>
      </c>
      <c r="J331" s="295">
        <v>15260</v>
      </c>
      <c r="K331" s="295">
        <v>10990</v>
      </c>
      <c r="L331" s="100">
        <f t="shared" si="3"/>
        <v>4270</v>
      </c>
      <c r="M331" s="92"/>
    </row>
    <row r="332" spans="2:13" s="91" customFormat="1" ht="24.95" customHeight="1" x14ac:dyDescent="0.25">
      <c r="B332" s="293">
        <v>344</v>
      </c>
      <c r="C332" s="291">
        <v>44327</v>
      </c>
      <c r="D332" s="294">
        <v>0.59583333333333333</v>
      </c>
      <c r="E332" s="294">
        <v>0.6020833333333333</v>
      </c>
      <c r="F332" s="294" t="s">
        <v>458</v>
      </c>
      <c r="G332" s="99" t="s">
        <v>723</v>
      </c>
      <c r="H332" s="99" t="s">
        <v>724</v>
      </c>
      <c r="I332" s="99" t="s">
        <v>474</v>
      </c>
      <c r="J332" s="295">
        <v>19830</v>
      </c>
      <c r="K332" s="295">
        <v>10710</v>
      </c>
      <c r="L332" s="100">
        <f t="shared" si="3"/>
        <v>9120</v>
      </c>
      <c r="M332" s="92"/>
    </row>
    <row r="333" spans="2:13" s="91" customFormat="1" ht="24.95" customHeight="1" x14ac:dyDescent="0.25">
      <c r="B333" s="293">
        <v>345</v>
      </c>
      <c r="C333" s="291">
        <v>44327</v>
      </c>
      <c r="D333" s="294">
        <v>0.59652777777777777</v>
      </c>
      <c r="E333" s="294">
        <v>0.60347222222222219</v>
      </c>
      <c r="F333" s="294" t="s">
        <v>467</v>
      </c>
      <c r="G333" s="99" t="s">
        <v>723</v>
      </c>
      <c r="H333" s="99" t="s">
        <v>724</v>
      </c>
      <c r="I333" s="99" t="s">
        <v>480</v>
      </c>
      <c r="J333" s="295">
        <v>15610</v>
      </c>
      <c r="K333" s="295">
        <v>10600</v>
      </c>
      <c r="L333" s="100">
        <f t="shared" si="3"/>
        <v>5010</v>
      </c>
      <c r="M333" s="92"/>
    </row>
    <row r="334" spans="2:13" s="91" customFormat="1" ht="24.95" customHeight="1" x14ac:dyDescent="0.25">
      <c r="B334" s="297">
        <v>347</v>
      </c>
      <c r="C334" s="291">
        <v>44327</v>
      </c>
      <c r="D334" s="298">
        <v>0.61805555555555558</v>
      </c>
      <c r="E334" s="298">
        <v>0.62430555555555556</v>
      </c>
      <c r="F334" s="294" t="s">
        <v>464</v>
      </c>
      <c r="G334" s="99" t="s">
        <v>723</v>
      </c>
      <c r="H334" s="99" t="s">
        <v>724</v>
      </c>
      <c r="I334" s="299" t="s">
        <v>472</v>
      </c>
      <c r="J334" s="300">
        <v>15650</v>
      </c>
      <c r="K334" s="300">
        <v>10720</v>
      </c>
      <c r="L334" s="100">
        <f t="shared" si="3"/>
        <v>4930</v>
      </c>
      <c r="M334" s="92"/>
    </row>
    <row r="335" spans="2:13" s="91" customFormat="1" ht="24.95" customHeight="1" x14ac:dyDescent="0.25">
      <c r="B335" s="293">
        <v>351</v>
      </c>
      <c r="C335" s="291">
        <v>44327</v>
      </c>
      <c r="D335" s="294">
        <v>0.87916666666666676</v>
      </c>
      <c r="E335" s="294">
        <v>0.89583333333333337</v>
      </c>
      <c r="F335" s="294" t="s">
        <v>458</v>
      </c>
      <c r="G335" s="99" t="s">
        <v>723</v>
      </c>
      <c r="H335" s="99" t="s">
        <v>724</v>
      </c>
      <c r="I335" s="99" t="s">
        <v>483</v>
      </c>
      <c r="J335" s="295">
        <v>19380</v>
      </c>
      <c r="K335" s="295">
        <v>10910</v>
      </c>
      <c r="L335" s="100">
        <f t="shared" si="3"/>
        <v>8470</v>
      </c>
      <c r="M335" s="92"/>
    </row>
    <row r="336" spans="2:13" s="91" customFormat="1" ht="24.95" customHeight="1" x14ac:dyDescent="0.25">
      <c r="B336" s="293">
        <v>352</v>
      </c>
      <c r="C336" s="291">
        <v>44327</v>
      </c>
      <c r="D336" s="294">
        <v>0.89861111111111114</v>
      </c>
      <c r="E336" s="294">
        <v>0.90833333333333333</v>
      </c>
      <c r="F336" s="294" t="s">
        <v>467</v>
      </c>
      <c r="G336" s="99" t="s">
        <v>723</v>
      </c>
      <c r="H336" s="99" t="s">
        <v>724</v>
      </c>
      <c r="I336" s="99" t="s">
        <v>465</v>
      </c>
      <c r="J336" s="295">
        <v>18600</v>
      </c>
      <c r="K336" s="295">
        <v>10850</v>
      </c>
      <c r="L336" s="100">
        <f t="shared" si="3"/>
        <v>7750</v>
      </c>
      <c r="M336" s="92"/>
    </row>
    <row r="337" spans="2:13" s="91" customFormat="1" ht="24.95" customHeight="1" x14ac:dyDescent="0.25">
      <c r="B337" s="293">
        <v>353</v>
      </c>
      <c r="C337" s="291">
        <v>44327</v>
      </c>
      <c r="D337" s="294">
        <v>0.94930555555555562</v>
      </c>
      <c r="E337" s="294">
        <v>0.95694444444444438</v>
      </c>
      <c r="F337" s="294" t="s">
        <v>458</v>
      </c>
      <c r="G337" s="99" t="s">
        <v>723</v>
      </c>
      <c r="H337" s="99" t="s">
        <v>724</v>
      </c>
      <c r="I337" s="99" t="s">
        <v>483</v>
      </c>
      <c r="J337" s="295">
        <v>13670</v>
      </c>
      <c r="K337" s="295">
        <v>10930</v>
      </c>
      <c r="L337" s="100">
        <f t="shared" si="3"/>
        <v>2740</v>
      </c>
      <c r="M337" s="92"/>
    </row>
    <row r="338" spans="2:13" s="91" customFormat="1" ht="24.95" customHeight="1" x14ac:dyDescent="0.25">
      <c r="B338" s="293">
        <v>354</v>
      </c>
      <c r="C338" s="291">
        <v>44328</v>
      </c>
      <c r="D338" s="294">
        <v>4.1666666666666666E-3</v>
      </c>
      <c r="E338" s="294">
        <v>1.5972222222222224E-2</v>
      </c>
      <c r="F338" s="294" t="s">
        <v>461</v>
      </c>
      <c r="G338" s="99" t="s">
        <v>723</v>
      </c>
      <c r="H338" s="99" t="s">
        <v>724</v>
      </c>
      <c r="I338" s="99" t="s">
        <v>462</v>
      </c>
      <c r="J338" s="295">
        <v>19910</v>
      </c>
      <c r="K338" s="295">
        <v>11060</v>
      </c>
      <c r="L338" s="100">
        <f t="shared" si="3"/>
        <v>8850</v>
      </c>
      <c r="M338" s="92"/>
    </row>
    <row r="339" spans="2:13" s="91" customFormat="1" ht="24.95" customHeight="1" x14ac:dyDescent="0.25">
      <c r="B339" s="293">
        <v>355</v>
      </c>
      <c r="C339" s="291">
        <v>44328</v>
      </c>
      <c r="D339" s="294">
        <v>7.2222222222222229E-2</v>
      </c>
      <c r="E339" s="294">
        <v>8.0555555555555561E-2</v>
      </c>
      <c r="F339" s="294" t="s">
        <v>467</v>
      </c>
      <c r="G339" s="99" t="s">
        <v>723</v>
      </c>
      <c r="H339" s="99" t="s">
        <v>724</v>
      </c>
      <c r="I339" s="99" t="s">
        <v>465</v>
      </c>
      <c r="J339" s="295">
        <v>17790</v>
      </c>
      <c r="K339" s="295">
        <v>10840</v>
      </c>
      <c r="L339" s="100">
        <f t="shared" si="3"/>
        <v>6950</v>
      </c>
      <c r="M339" s="92"/>
    </row>
    <row r="340" spans="2:13" s="91" customFormat="1" ht="24.95" customHeight="1" x14ac:dyDescent="0.25">
      <c r="B340" s="293">
        <v>363</v>
      </c>
      <c r="C340" s="291">
        <v>44328</v>
      </c>
      <c r="D340" s="294">
        <v>0.45069444444444445</v>
      </c>
      <c r="E340" s="294">
        <v>0.45694444444444443</v>
      </c>
      <c r="F340" s="294" t="s">
        <v>482</v>
      </c>
      <c r="G340" s="99" t="s">
        <v>723</v>
      </c>
      <c r="H340" s="99" t="s">
        <v>724</v>
      </c>
      <c r="I340" s="99" t="s">
        <v>474</v>
      </c>
      <c r="J340" s="295">
        <v>10040</v>
      </c>
      <c r="K340" s="295">
        <v>7510</v>
      </c>
      <c r="L340" s="100">
        <f t="shared" si="3"/>
        <v>2530</v>
      </c>
      <c r="M340" s="92"/>
    </row>
    <row r="341" spans="2:13" s="91" customFormat="1" ht="24.95" customHeight="1" x14ac:dyDescent="0.25">
      <c r="B341" s="293">
        <v>365</v>
      </c>
      <c r="C341" s="291">
        <v>44328</v>
      </c>
      <c r="D341" s="294">
        <v>0.47222222222222227</v>
      </c>
      <c r="E341" s="294">
        <v>0.47986111111111113</v>
      </c>
      <c r="F341" s="294" t="s">
        <v>461</v>
      </c>
      <c r="G341" s="99" t="s">
        <v>723</v>
      </c>
      <c r="H341" s="99" t="s">
        <v>724</v>
      </c>
      <c r="I341" s="99" t="s">
        <v>470</v>
      </c>
      <c r="J341" s="295">
        <v>21220</v>
      </c>
      <c r="K341" s="295">
        <v>10970</v>
      </c>
      <c r="L341" s="100">
        <f t="shared" si="3"/>
        <v>10250</v>
      </c>
      <c r="M341" s="92"/>
    </row>
    <row r="342" spans="2:13" s="91" customFormat="1" ht="24.95" customHeight="1" x14ac:dyDescent="0.25">
      <c r="B342" s="293">
        <v>367</v>
      </c>
      <c r="C342" s="291">
        <v>44328</v>
      </c>
      <c r="D342" s="294">
        <v>0.50972222222222219</v>
      </c>
      <c r="E342" s="294">
        <v>0.5131944444444444</v>
      </c>
      <c r="F342" s="294" t="s">
        <v>482</v>
      </c>
      <c r="G342" s="99" t="s">
        <v>723</v>
      </c>
      <c r="H342" s="99" t="s">
        <v>724</v>
      </c>
      <c r="I342" s="99" t="s">
        <v>474</v>
      </c>
      <c r="J342" s="295">
        <v>8860</v>
      </c>
      <c r="K342" s="295">
        <v>7480</v>
      </c>
      <c r="L342" s="100">
        <f t="shared" si="3"/>
        <v>1380</v>
      </c>
      <c r="M342" s="92"/>
    </row>
    <row r="343" spans="2:13" s="91" customFormat="1" ht="24.95" customHeight="1" x14ac:dyDescent="0.25">
      <c r="B343" s="293">
        <v>369</v>
      </c>
      <c r="C343" s="291">
        <v>44328</v>
      </c>
      <c r="D343" s="294">
        <v>0.5180555555555556</v>
      </c>
      <c r="E343" s="294">
        <v>0.52708333333333335</v>
      </c>
      <c r="F343" s="294" t="s">
        <v>467</v>
      </c>
      <c r="G343" s="99" t="s">
        <v>723</v>
      </c>
      <c r="H343" s="99" t="s">
        <v>724</v>
      </c>
      <c r="I343" s="99" t="s">
        <v>480</v>
      </c>
      <c r="J343" s="295">
        <v>16110</v>
      </c>
      <c r="K343" s="295">
        <v>10830</v>
      </c>
      <c r="L343" s="100">
        <f t="shared" si="3"/>
        <v>5280</v>
      </c>
      <c r="M343" s="92"/>
    </row>
    <row r="344" spans="2:13" s="91" customFormat="1" ht="24.95" customHeight="1" x14ac:dyDescent="0.25">
      <c r="B344" s="297">
        <v>368</v>
      </c>
      <c r="C344" s="291">
        <v>44328</v>
      </c>
      <c r="D344" s="298">
        <v>0.52013888888888882</v>
      </c>
      <c r="E344" s="298">
        <v>0.52638888888888891</v>
      </c>
      <c r="F344" s="294" t="s">
        <v>464</v>
      </c>
      <c r="G344" s="99" t="s">
        <v>723</v>
      </c>
      <c r="H344" s="99" t="s">
        <v>724</v>
      </c>
      <c r="I344" s="299" t="s">
        <v>472</v>
      </c>
      <c r="J344" s="300">
        <v>18420</v>
      </c>
      <c r="K344" s="300">
        <v>10740</v>
      </c>
      <c r="L344" s="100">
        <f t="shared" si="3"/>
        <v>7680</v>
      </c>
      <c r="M344" s="92"/>
    </row>
    <row r="345" spans="2:13" s="91" customFormat="1" ht="24.95" customHeight="1" x14ac:dyDescent="0.25">
      <c r="B345" s="297">
        <v>370</v>
      </c>
      <c r="C345" s="291">
        <v>44328</v>
      </c>
      <c r="D345" s="298">
        <v>0.52847222222222223</v>
      </c>
      <c r="E345" s="298">
        <v>0.5444444444444444</v>
      </c>
      <c r="F345" s="294" t="s">
        <v>458</v>
      </c>
      <c r="G345" s="99" t="s">
        <v>723</v>
      </c>
      <c r="H345" s="99" t="s">
        <v>724</v>
      </c>
      <c r="I345" s="299" t="s">
        <v>481</v>
      </c>
      <c r="J345" s="300">
        <v>18270</v>
      </c>
      <c r="K345" s="300">
        <v>10610</v>
      </c>
      <c r="L345" s="100">
        <f t="shared" si="3"/>
        <v>7660</v>
      </c>
      <c r="M345" s="92"/>
    </row>
    <row r="346" spans="2:13" s="91" customFormat="1" ht="24.95" customHeight="1" x14ac:dyDescent="0.25">
      <c r="B346" s="297">
        <v>381</v>
      </c>
      <c r="C346" s="291">
        <v>44328</v>
      </c>
      <c r="D346" s="298">
        <v>0.8534722222222223</v>
      </c>
      <c r="E346" s="301">
        <v>0.86041666666666661</v>
      </c>
      <c r="F346" s="294" t="s">
        <v>461</v>
      </c>
      <c r="G346" s="99" t="s">
        <v>723</v>
      </c>
      <c r="H346" s="99" t="s">
        <v>724</v>
      </c>
      <c r="I346" s="299" t="s">
        <v>462</v>
      </c>
      <c r="J346" s="300">
        <v>18470</v>
      </c>
      <c r="K346" s="300">
        <v>11130</v>
      </c>
      <c r="L346" s="100">
        <f t="shared" si="3"/>
        <v>7340</v>
      </c>
      <c r="M346" s="92"/>
    </row>
    <row r="347" spans="2:13" s="91" customFormat="1" ht="24.95" customHeight="1" x14ac:dyDescent="0.25">
      <c r="B347" s="297">
        <v>382</v>
      </c>
      <c r="C347" s="291">
        <v>44328</v>
      </c>
      <c r="D347" s="298">
        <v>0.8979166666666667</v>
      </c>
      <c r="E347" s="298">
        <v>0.90625</v>
      </c>
      <c r="F347" s="298" t="s">
        <v>464</v>
      </c>
      <c r="G347" s="99" t="s">
        <v>723</v>
      </c>
      <c r="H347" s="99" t="s">
        <v>724</v>
      </c>
      <c r="I347" s="299" t="s">
        <v>483</v>
      </c>
      <c r="J347" s="300">
        <v>19210</v>
      </c>
      <c r="K347" s="300">
        <v>10800</v>
      </c>
      <c r="L347" s="100">
        <f t="shared" si="3"/>
        <v>8410</v>
      </c>
      <c r="M347" s="92"/>
    </row>
    <row r="348" spans="2:13" s="91" customFormat="1" ht="24.95" customHeight="1" x14ac:dyDescent="0.25">
      <c r="B348" s="297">
        <v>383</v>
      </c>
      <c r="C348" s="291">
        <v>44328</v>
      </c>
      <c r="D348" s="298">
        <v>0.9555555555555556</v>
      </c>
      <c r="E348" s="298">
        <v>0.96319444444444446</v>
      </c>
      <c r="F348" s="294" t="s">
        <v>467</v>
      </c>
      <c r="G348" s="99" t="s">
        <v>723</v>
      </c>
      <c r="H348" s="99" t="s">
        <v>724</v>
      </c>
      <c r="I348" s="299" t="s">
        <v>465</v>
      </c>
      <c r="J348" s="300">
        <v>20390</v>
      </c>
      <c r="K348" s="300">
        <v>10980</v>
      </c>
      <c r="L348" s="100">
        <f t="shared" si="3"/>
        <v>9410</v>
      </c>
      <c r="M348" s="92"/>
    </row>
    <row r="349" spans="2:13" s="91" customFormat="1" ht="24.95" customHeight="1" x14ac:dyDescent="0.25">
      <c r="B349" s="297">
        <v>384</v>
      </c>
      <c r="C349" s="291">
        <v>44328</v>
      </c>
      <c r="D349" s="298">
        <v>0.97152777777777777</v>
      </c>
      <c r="E349" s="298">
        <v>0.9770833333333333</v>
      </c>
      <c r="F349" s="294" t="s">
        <v>464</v>
      </c>
      <c r="G349" s="99" t="s">
        <v>723</v>
      </c>
      <c r="H349" s="99" t="s">
        <v>724</v>
      </c>
      <c r="I349" s="299" t="s">
        <v>483</v>
      </c>
      <c r="J349" s="300">
        <v>13380</v>
      </c>
      <c r="K349" s="300">
        <v>10970</v>
      </c>
      <c r="L349" s="100">
        <f t="shared" si="3"/>
        <v>2410</v>
      </c>
      <c r="M349" s="92"/>
    </row>
    <row r="350" spans="2:13" s="91" customFormat="1" ht="24.95" customHeight="1" x14ac:dyDescent="0.25">
      <c r="B350" s="297">
        <v>385</v>
      </c>
      <c r="C350" s="291">
        <v>44328</v>
      </c>
      <c r="D350" s="298">
        <v>0.99444444444444446</v>
      </c>
      <c r="E350" s="298">
        <v>6.9444444444444447E-4</v>
      </c>
      <c r="F350" s="294" t="s">
        <v>461</v>
      </c>
      <c r="G350" s="99" t="s">
        <v>723</v>
      </c>
      <c r="H350" s="99" t="s">
        <v>724</v>
      </c>
      <c r="I350" s="299" t="s">
        <v>462</v>
      </c>
      <c r="J350" s="300">
        <v>16520</v>
      </c>
      <c r="K350" s="300">
        <v>11270</v>
      </c>
      <c r="L350" s="100">
        <f t="shared" si="3"/>
        <v>5250</v>
      </c>
      <c r="M350" s="92"/>
    </row>
    <row r="351" spans="2:13" s="91" customFormat="1" ht="24.95" customHeight="1" x14ac:dyDescent="0.25">
      <c r="B351" s="297">
        <v>386</v>
      </c>
      <c r="C351" s="291">
        <v>44329</v>
      </c>
      <c r="D351" s="298">
        <v>8.3333333333333332E-3</v>
      </c>
      <c r="E351" s="298">
        <v>1.5972222222222224E-2</v>
      </c>
      <c r="F351" s="298" t="s">
        <v>467</v>
      </c>
      <c r="G351" s="99" t="s">
        <v>723</v>
      </c>
      <c r="H351" s="99" t="s">
        <v>724</v>
      </c>
      <c r="I351" s="299" t="s">
        <v>465</v>
      </c>
      <c r="J351" s="300">
        <v>14260</v>
      </c>
      <c r="K351" s="300">
        <v>10920</v>
      </c>
      <c r="L351" s="100">
        <f t="shared" si="3"/>
        <v>3340</v>
      </c>
      <c r="M351" s="92"/>
    </row>
    <row r="352" spans="2:13" s="91" customFormat="1" ht="24.95" customHeight="1" x14ac:dyDescent="0.25">
      <c r="B352" s="297">
        <v>388</v>
      </c>
      <c r="C352" s="291">
        <v>44329</v>
      </c>
      <c r="D352" s="298">
        <v>0.43611111111111112</v>
      </c>
      <c r="E352" s="298">
        <v>0.44305555555555554</v>
      </c>
      <c r="F352" s="298" t="s">
        <v>458</v>
      </c>
      <c r="G352" s="99" t="s">
        <v>723</v>
      </c>
      <c r="H352" s="99" t="s">
        <v>724</v>
      </c>
      <c r="I352" s="299" t="s">
        <v>481</v>
      </c>
      <c r="J352" s="300">
        <v>14290</v>
      </c>
      <c r="K352" s="300">
        <v>10800</v>
      </c>
      <c r="L352" s="100">
        <f t="shared" si="3"/>
        <v>3490</v>
      </c>
      <c r="M352" s="92"/>
    </row>
    <row r="353" spans="2:13" s="91" customFormat="1" ht="24.95" customHeight="1" x14ac:dyDescent="0.25">
      <c r="B353" s="297">
        <v>389</v>
      </c>
      <c r="C353" s="291">
        <v>44329</v>
      </c>
      <c r="D353" s="298">
        <v>0.47500000000000003</v>
      </c>
      <c r="E353" s="298">
        <v>0.4826388888888889</v>
      </c>
      <c r="F353" s="298" t="s">
        <v>461</v>
      </c>
      <c r="G353" s="99" t="s">
        <v>723</v>
      </c>
      <c r="H353" s="99" t="s">
        <v>724</v>
      </c>
      <c r="I353" s="299" t="s">
        <v>470</v>
      </c>
      <c r="J353" s="300">
        <v>20580</v>
      </c>
      <c r="K353" s="300">
        <v>10960</v>
      </c>
      <c r="L353" s="100">
        <f t="shared" si="3"/>
        <v>9620</v>
      </c>
      <c r="M353" s="92"/>
    </row>
    <row r="354" spans="2:13" s="91" customFormat="1" ht="24.95" customHeight="1" x14ac:dyDescent="0.25">
      <c r="B354" s="297">
        <v>391</v>
      </c>
      <c r="C354" s="291">
        <v>44329</v>
      </c>
      <c r="D354" s="298">
        <v>0.48402777777777778</v>
      </c>
      <c r="E354" s="298">
        <v>0.4909722222222222</v>
      </c>
      <c r="F354" s="298" t="s">
        <v>464</v>
      </c>
      <c r="G354" s="99" t="s">
        <v>723</v>
      </c>
      <c r="H354" s="99" t="s">
        <v>724</v>
      </c>
      <c r="I354" s="299" t="s">
        <v>474</v>
      </c>
      <c r="J354" s="300">
        <v>18340</v>
      </c>
      <c r="K354" s="300">
        <v>10820</v>
      </c>
      <c r="L354" s="100">
        <f t="shared" si="3"/>
        <v>7520</v>
      </c>
      <c r="M354" s="92"/>
    </row>
    <row r="355" spans="2:13" s="91" customFormat="1" ht="24.95" customHeight="1" x14ac:dyDescent="0.25">
      <c r="B355" s="297">
        <v>392</v>
      </c>
      <c r="C355" s="291">
        <v>44329</v>
      </c>
      <c r="D355" s="298">
        <v>0.53888888888888886</v>
      </c>
      <c r="E355" s="298">
        <v>0.54583333333333328</v>
      </c>
      <c r="F355" s="298" t="s">
        <v>467</v>
      </c>
      <c r="G355" s="99" t="s">
        <v>723</v>
      </c>
      <c r="H355" s="99" t="s">
        <v>724</v>
      </c>
      <c r="I355" s="299" t="s">
        <v>480</v>
      </c>
      <c r="J355" s="300">
        <v>17060</v>
      </c>
      <c r="K355" s="300">
        <v>10620</v>
      </c>
      <c r="L355" s="100">
        <f t="shared" si="3"/>
        <v>6440</v>
      </c>
      <c r="M355" s="92"/>
    </row>
    <row r="356" spans="2:13" s="91" customFormat="1" ht="24.95" customHeight="1" x14ac:dyDescent="0.25">
      <c r="B356" s="297">
        <v>393</v>
      </c>
      <c r="C356" s="291">
        <v>44329</v>
      </c>
      <c r="D356" s="298">
        <v>0.56041666666666667</v>
      </c>
      <c r="E356" s="298">
        <v>0.56805555555555554</v>
      </c>
      <c r="F356" s="294" t="s">
        <v>461</v>
      </c>
      <c r="G356" s="99" t="s">
        <v>723</v>
      </c>
      <c r="H356" s="99" t="s">
        <v>724</v>
      </c>
      <c r="I356" s="299" t="s">
        <v>470</v>
      </c>
      <c r="J356" s="300">
        <v>12890</v>
      </c>
      <c r="K356" s="300">
        <v>11010</v>
      </c>
      <c r="L356" s="100">
        <f t="shared" si="3"/>
        <v>1880</v>
      </c>
      <c r="M356" s="92"/>
    </row>
    <row r="357" spans="2:13" s="91" customFormat="1" ht="24.95" customHeight="1" x14ac:dyDescent="0.25">
      <c r="B357" s="297">
        <v>394</v>
      </c>
      <c r="C357" s="291">
        <v>44329</v>
      </c>
      <c r="D357" s="298">
        <v>0.57291666666666663</v>
      </c>
      <c r="E357" s="298">
        <v>0.57916666666666672</v>
      </c>
      <c r="F357" s="294" t="s">
        <v>464</v>
      </c>
      <c r="G357" s="99" t="s">
        <v>723</v>
      </c>
      <c r="H357" s="99" t="s">
        <v>724</v>
      </c>
      <c r="I357" s="299" t="s">
        <v>474</v>
      </c>
      <c r="J357" s="300">
        <v>13820</v>
      </c>
      <c r="K357" s="300">
        <v>10670</v>
      </c>
      <c r="L357" s="100">
        <f t="shared" si="3"/>
        <v>3150</v>
      </c>
      <c r="M357" s="92"/>
    </row>
    <row r="358" spans="2:13" s="91" customFormat="1" ht="24.95" customHeight="1" x14ac:dyDescent="0.25">
      <c r="B358" s="293">
        <v>395</v>
      </c>
      <c r="C358" s="291">
        <v>44329</v>
      </c>
      <c r="D358" s="294">
        <v>0.65277777777777779</v>
      </c>
      <c r="E358" s="294">
        <v>0.66180555555555554</v>
      </c>
      <c r="F358" s="294" t="s">
        <v>482</v>
      </c>
      <c r="G358" s="99" t="s">
        <v>723</v>
      </c>
      <c r="H358" s="99" t="s">
        <v>724</v>
      </c>
      <c r="I358" s="99" t="s">
        <v>468</v>
      </c>
      <c r="J358" s="295">
        <v>10910</v>
      </c>
      <c r="K358" s="295">
        <v>7570</v>
      </c>
      <c r="L358" s="100">
        <f t="shared" si="3"/>
        <v>3340</v>
      </c>
      <c r="M358" s="92"/>
    </row>
    <row r="359" spans="2:13" s="91" customFormat="1" ht="24.95" customHeight="1" x14ac:dyDescent="0.25">
      <c r="B359" s="293">
        <v>396</v>
      </c>
      <c r="C359" s="291">
        <v>44329</v>
      </c>
      <c r="D359" s="294">
        <v>0.90972222222222221</v>
      </c>
      <c r="E359" s="294">
        <v>0.9194444444444444</v>
      </c>
      <c r="F359" s="294" t="s">
        <v>458</v>
      </c>
      <c r="G359" s="99" t="s">
        <v>723</v>
      </c>
      <c r="H359" s="99" t="s">
        <v>724</v>
      </c>
      <c r="I359" s="99" t="s">
        <v>483</v>
      </c>
      <c r="J359" s="295">
        <v>18780</v>
      </c>
      <c r="K359" s="295">
        <v>10640</v>
      </c>
      <c r="L359" s="100">
        <f t="shared" si="3"/>
        <v>8140</v>
      </c>
      <c r="M359" s="92"/>
    </row>
    <row r="360" spans="2:13" s="91" customFormat="1" ht="24.95" customHeight="1" x14ac:dyDescent="0.25">
      <c r="B360" s="293">
        <v>397</v>
      </c>
      <c r="C360" s="291">
        <v>44329</v>
      </c>
      <c r="D360" s="294">
        <v>0.92708333333333337</v>
      </c>
      <c r="E360" s="294">
        <v>0.93611111111111101</v>
      </c>
      <c r="F360" s="294" t="s">
        <v>461</v>
      </c>
      <c r="G360" s="99" t="s">
        <v>723</v>
      </c>
      <c r="H360" s="99" t="s">
        <v>724</v>
      </c>
      <c r="I360" s="99" t="s">
        <v>462</v>
      </c>
      <c r="J360" s="295">
        <v>19110</v>
      </c>
      <c r="K360" s="295">
        <v>11120</v>
      </c>
      <c r="L360" s="100">
        <f t="shared" si="3"/>
        <v>7990</v>
      </c>
      <c r="M360" s="92"/>
    </row>
    <row r="361" spans="2:13" s="91" customFormat="1" ht="24.95" customHeight="1" x14ac:dyDescent="0.25">
      <c r="B361" s="293">
        <v>398</v>
      </c>
      <c r="C361" s="291">
        <v>44329</v>
      </c>
      <c r="D361" s="294">
        <v>0.97569444444444453</v>
      </c>
      <c r="E361" s="294">
        <v>0.98749999999999993</v>
      </c>
      <c r="F361" s="294" t="s">
        <v>464</v>
      </c>
      <c r="G361" s="99" t="s">
        <v>723</v>
      </c>
      <c r="H361" s="99" t="s">
        <v>724</v>
      </c>
      <c r="I361" s="99" t="s">
        <v>465</v>
      </c>
      <c r="J361" s="295">
        <v>18960</v>
      </c>
      <c r="K361" s="295">
        <v>10800</v>
      </c>
      <c r="L361" s="100">
        <f t="shared" si="3"/>
        <v>8160</v>
      </c>
      <c r="M361" s="92"/>
    </row>
    <row r="362" spans="2:13" s="91" customFormat="1" ht="24.95" customHeight="1" x14ac:dyDescent="0.25">
      <c r="B362" s="293">
        <v>400</v>
      </c>
      <c r="C362" s="291">
        <v>44330</v>
      </c>
      <c r="D362" s="294">
        <v>0.4597222222222222</v>
      </c>
      <c r="E362" s="294">
        <v>0.46666666666666662</v>
      </c>
      <c r="F362" s="294" t="s">
        <v>482</v>
      </c>
      <c r="G362" s="99" t="s">
        <v>723</v>
      </c>
      <c r="H362" s="99" t="s">
        <v>724</v>
      </c>
      <c r="I362" s="99" t="s">
        <v>468</v>
      </c>
      <c r="J362" s="295">
        <v>9800</v>
      </c>
      <c r="K362" s="295">
        <v>7450</v>
      </c>
      <c r="L362" s="100">
        <f t="shared" si="3"/>
        <v>2350</v>
      </c>
      <c r="M362" s="92"/>
    </row>
    <row r="363" spans="2:13" s="91" customFormat="1" ht="24.95" customHeight="1" x14ac:dyDescent="0.25">
      <c r="B363" s="293">
        <v>401</v>
      </c>
      <c r="C363" s="291">
        <v>44330</v>
      </c>
      <c r="D363" s="294">
        <v>0.47638888888888892</v>
      </c>
      <c r="E363" s="294">
        <v>0.48541666666666666</v>
      </c>
      <c r="F363" s="294" t="s">
        <v>461</v>
      </c>
      <c r="G363" s="99" t="s">
        <v>723</v>
      </c>
      <c r="H363" s="99" t="s">
        <v>724</v>
      </c>
      <c r="I363" s="99" t="s">
        <v>470</v>
      </c>
      <c r="J363" s="295">
        <v>20690</v>
      </c>
      <c r="K363" s="295">
        <v>11110</v>
      </c>
      <c r="L363" s="100">
        <f t="shared" si="3"/>
        <v>9580</v>
      </c>
      <c r="M363" s="92"/>
    </row>
    <row r="364" spans="2:13" s="91" customFormat="1" ht="24.95" customHeight="1" x14ac:dyDescent="0.25">
      <c r="B364" s="293">
        <v>403</v>
      </c>
      <c r="C364" s="291">
        <v>44330</v>
      </c>
      <c r="D364" s="294">
        <v>0.55277777777777781</v>
      </c>
      <c r="E364" s="294">
        <v>0.55902777777777779</v>
      </c>
      <c r="F364" s="294" t="s">
        <v>458</v>
      </c>
      <c r="G364" s="99" t="s">
        <v>723</v>
      </c>
      <c r="H364" s="99" t="s">
        <v>724</v>
      </c>
      <c r="I364" s="99" t="s">
        <v>481</v>
      </c>
      <c r="J364" s="295">
        <v>19030</v>
      </c>
      <c r="K364" s="295">
        <v>10920</v>
      </c>
      <c r="L364" s="100">
        <f t="shared" si="3"/>
        <v>8110</v>
      </c>
      <c r="M364" s="92"/>
    </row>
    <row r="365" spans="2:13" s="91" customFormat="1" ht="24.95" customHeight="1" x14ac:dyDescent="0.25">
      <c r="B365" s="293">
        <v>404</v>
      </c>
      <c r="C365" s="291">
        <v>44330</v>
      </c>
      <c r="D365" s="294">
        <v>0.56180555555555556</v>
      </c>
      <c r="E365" s="294">
        <v>0.56944444444444442</v>
      </c>
      <c r="F365" s="294" t="s">
        <v>464</v>
      </c>
      <c r="G365" s="99" t="s">
        <v>723</v>
      </c>
      <c r="H365" s="99" t="s">
        <v>724</v>
      </c>
      <c r="I365" s="99" t="s">
        <v>472</v>
      </c>
      <c r="J365" s="295">
        <v>18430</v>
      </c>
      <c r="K365" s="295">
        <v>10730</v>
      </c>
      <c r="L365" s="100">
        <f t="shared" si="3"/>
        <v>7700</v>
      </c>
      <c r="M365" s="92"/>
    </row>
    <row r="366" spans="2:13" s="91" customFormat="1" ht="24.95" customHeight="1" x14ac:dyDescent="0.25">
      <c r="B366" s="293">
        <v>405</v>
      </c>
      <c r="C366" s="291">
        <v>44330</v>
      </c>
      <c r="D366" s="294">
        <v>0.59097222222222223</v>
      </c>
      <c r="E366" s="294">
        <v>0.59861111111111109</v>
      </c>
      <c r="F366" s="294" t="s">
        <v>467</v>
      </c>
      <c r="G366" s="99" t="s">
        <v>723</v>
      </c>
      <c r="H366" s="99" t="s">
        <v>724</v>
      </c>
      <c r="I366" s="99" t="s">
        <v>474</v>
      </c>
      <c r="J366" s="295">
        <v>16540</v>
      </c>
      <c r="K366" s="295">
        <v>10900</v>
      </c>
      <c r="L366" s="100">
        <f t="shared" si="3"/>
        <v>5640</v>
      </c>
      <c r="M366" s="92"/>
    </row>
    <row r="367" spans="2:13" s="91" customFormat="1" ht="24.95" customHeight="1" x14ac:dyDescent="0.25">
      <c r="B367" s="293">
        <v>408</v>
      </c>
      <c r="C367" s="291">
        <v>44330</v>
      </c>
      <c r="D367" s="294">
        <v>0.91180555555555554</v>
      </c>
      <c r="E367" s="294">
        <v>0.92083333333333339</v>
      </c>
      <c r="F367" s="294" t="s">
        <v>461</v>
      </c>
      <c r="G367" s="99" t="s">
        <v>723</v>
      </c>
      <c r="H367" s="99" t="s">
        <v>724</v>
      </c>
      <c r="I367" s="99" t="s">
        <v>462</v>
      </c>
      <c r="J367" s="295">
        <v>19690</v>
      </c>
      <c r="K367" s="295">
        <v>11230</v>
      </c>
      <c r="L367" s="100">
        <f t="shared" si="3"/>
        <v>8460</v>
      </c>
      <c r="M367" s="92"/>
    </row>
    <row r="368" spans="2:13" s="91" customFormat="1" ht="24.95" customHeight="1" x14ac:dyDescent="0.25">
      <c r="B368" s="293">
        <v>409</v>
      </c>
      <c r="C368" s="291">
        <v>44330</v>
      </c>
      <c r="D368" s="294">
        <v>0.92847222222222225</v>
      </c>
      <c r="E368" s="294">
        <v>0.93611111111111101</v>
      </c>
      <c r="F368" s="294" t="s">
        <v>464</v>
      </c>
      <c r="G368" s="99" t="s">
        <v>723</v>
      </c>
      <c r="H368" s="99" t="s">
        <v>724</v>
      </c>
      <c r="I368" s="99" t="s">
        <v>465</v>
      </c>
      <c r="J368" s="295">
        <v>20690</v>
      </c>
      <c r="K368" s="295">
        <v>10960</v>
      </c>
      <c r="L368" s="100">
        <f t="shared" si="3"/>
        <v>9730</v>
      </c>
      <c r="M368" s="92"/>
    </row>
    <row r="369" spans="2:13" s="91" customFormat="1" ht="24.95" customHeight="1" x14ac:dyDescent="0.25">
      <c r="B369" s="293">
        <v>410</v>
      </c>
      <c r="C369" s="291">
        <v>44330</v>
      </c>
      <c r="D369" s="294">
        <v>0.93958333333333333</v>
      </c>
      <c r="E369" s="294">
        <v>0.94652777777777775</v>
      </c>
      <c r="F369" s="294" t="s">
        <v>458</v>
      </c>
      <c r="G369" s="99" t="s">
        <v>723</v>
      </c>
      <c r="H369" s="99" t="s">
        <v>724</v>
      </c>
      <c r="I369" s="99" t="s">
        <v>483</v>
      </c>
      <c r="J369" s="295">
        <v>21170</v>
      </c>
      <c r="K369" s="295">
        <v>10820</v>
      </c>
      <c r="L369" s="100">
        <f t="shared" si="3"/>
        <v>10350</v>
      </c>
      <c r="M369" s="92"/>
    </row>
    <row r="370" spans="2:13" s="91" customFormat="1" ht="24.95" customHeight="1" x14ac:dyDescent="0.25">
      <c r="B370" s="293">
        <v>411</v>
      </c>
      <c r="C370" s="291">
        <v>44330</v>
      </c>
      <c r="D370" s="294">
        <v>0.98055555555555562</v>
      </c>
      <c r="E370" s="294">
        <v>0.98749999999999993</v>
      </c>
      <c r="F370" s="294" t="s">
        <v>458</v>
      </c>
      <c r="G370" s="99" t="s">
        <v>723</v>
      </c>
      <c r="H370" s="99" t="s">
        <v>724</v>
      </c>
      <c r="I370" s="99" t="s">
        <v>483</v>
      </c>
      <c r="J370" s="295">
        <v>11820</v>
      </c>
      <c r="K370" s="295">
        <v>10810</v>
      </c>
      <c r="L370" s="100">
        <f t="shared" si="3"/>
        <v>1010</v>
      </c>
      <c r="M370" s="92"/>
    </row>
    <row r="371" spans="2:13" s="91" customFormat="1" ht="24.95" customHeight="1" x14ac:dyDescent="0.25">
      <c r="B371" s="293">
        <v>412</v>
      </c>
      <c r="C371" s="291">
        <v>44331</v>
      </c>
      <c r="D371" s="294">
        <v>9.7222222222222224E-3</v>
      </c>
      <c r="E371" s="294">
        <v>1.5972222222222224E-2</v>
      </c>
      <c r="F371" s="294" t="s">
        <v>464</v>
      </c>
      <c r="G371" s="99" t="s">
        <v>723</v>
      </c>
      <c r="H371" s="99" t="s">
        <v>724</v>
      </c>
      <c r="I371" s="99" t="s">
        <v>465</v>
      </c>
      <c r="J371" s="295">
        <v>15110</v>
      </c>
      <c r="K371" s="295">
        <v>10850</v>
      </c>
      <c r="L371" s="100">
        <f t="shared" si="3"/>
        <v>4260</v>
      </c>
      <c r="M371" s="92"/>
    </row>
    <row r="372" spans="2:13" s="91" customFormat="1" ht="24.95" customHeight="1" x14ac:dyDescent="0.25">
      <c r="B372" s="297">
        <v>413</v>
      </c>
      <c r="C372" s="291">
        <v>44331</v>
      </c>
      <c r="D372" s="298">
        <v>3.6111111111111115E-2</v>
      </c>
      <c r="E372" s="298">
        <v>4.3055555555555562E-2</v>
      </c>
      <c r="F372" s="294" t="s">
        <v>461</v>
      </c>
      <c r="G372" s="99" t="s">
        <v>723</v>
      </c>
      <c r="H372" s="99" t="s">
        <v>724</v>
      </c>
      <c r="I372" s="299" t="s">
        <v>462</v>
      </c>
      <c r="J372" s="300">
        <v>17010</v>
      </c>
      <c r="K372" s="300">
        <v>11150</v>
      </c>
      <c r="L372" s="100">
        <f t="shared" si="3"/>
        <v>5860</v>
      </c>
      <c r="M372" s="92"/>
    </row>
    <row r="373" spans="2:13" s="91" customFormat="1" ht="24.95" customHeight="1" x14ac:dyDescent="0.25">
      <c r="B373" s="293">
        <v>416</v>
      </c>
      <c r="C373" s="291">
        <v>44331</v>
      </c>
      <c r="D373" s="294">
        <v>0.49652777777777773</v>
      </c>
      <c r="E373" s="294">
        <v>0.5083333333333333</v>
      </c>
      <c r="F373" s="294" t="s">
        <v>467</v>
      </c>
      <c r="G373" s="99" t="s">
        <v>723</v>
      </c>
      <c r="H373" s="99" t="s">
        <v>724</v>
      </c>
      <c r="I373" s="99" t="s">
        <v>480</v>
      </c>
      <c r="J373" s="295">
        <v>17370</v>
      </c>
      <c r="K373" s="295">
        <v>10560</v>
      </c>
      <c r="L373" s="100">
        <f t="shared" si="3"/>
        <v>6810</v>
      </c>
      <c r="M373" s="92"/>
    </row>
    <row r="374" spans="2:13" s="91" customFormat="1" ht="24.95" customHeight="1" x14ac:dyDescent="0.25">
      <c r="B374" s="293">
        <v>417</v>
      </c>
      <c r="C374" s="291">
        <v>44331</v>
      </c>
      <c r="D374" s="294">
        <v>0.51388888888888895</v>
      </c>
      <c r="E374" s="294">
        <v>0.52152777777777781</v>
      </c>
      <c r="F374" s="294" t="s">
        <v>461</v>
      </c>
      <c r="G374" s="99" t="s">
        <v>723</v>
      </c>
      <c r="H374" s="99" t="s">
        <v>724</v>
      </c>
      <c r="I374" s="99" t="s">
        <v>474</v>
      </c>
      <c r="J374" s="295">
        <v>19640</v>
      </c>
      <c r="K374" s="295">
        <v>11020</v>
      </c>
      <c r="L374" s="100">
        <f t="shared" si="3"/>
        <v>8620</v>
      </c>
      <c r="M374" s="92"/>
    </row>
    <row r="375" spans="2:13" s="91" customFormat="1" ht="24.95" customHeight="1" x14ac:dyDescent="0.25">
      <c r="B375" s="293">
        <v>418</v>
      </c>
      <c r="C375" s="291">
        <v>44331</v>
      </c>
      <c r="D375" s="294">
        <v>0.52430555555555558</v>
      </c>
      <c r="E375" s="294">
        <v>0.53125</v>
      </c>
      <c r="F375" s="294" t="s">
        <v>464</v>
      </c>
      <c r="G375" s="99" t="s">
        <v>723</v>
      </c>
      <c r="H375" s="99" t="s">
        <v>724</v>
      </c>
      <c r="I375" s="99" t="s">
        <v>472</v>
      </c>
      <c r="J375" s="295">
        <v>19530</v>
      </c>
      <c r="K375" s="295">
        <v>10690</v>
      </c>
      <c r="L375" s="100">
        <f t="shared" si="3"/>
        <v>8840</v>
      </c>
      <c r="M375" s="92"/>
    </row>
    <row r="376" spans="2:13" s="91" customFormat="1" ht="24.95" customHeight="1" x14ac:dyDescent="0.25">
      <c r="B376" s="293">
        <v>419</v>
      </c>
      <c r="C376" s="291">
        <v>44331</v>
      </c>
      <c r="D376" s="294">
        <v>0.52569444444444446</v>
      </c>
      <c r="E376" s="294">
        <v>0.53402777777777777</v>
      </c>
      <c r="F376" s="294" t="s">
        <v>458</v>
      </c>
      <c r="G376" s="99" t="s">
        <v>723</v>
      </c>
      <c r="H376" s="99" t="s">
        <v>724</v>
      </c>
      <c r="I376" s="99" t="s">
        <v>468</v>
      </c>
      <c r="J376" s="295">
        <v>19190</v>
      </c>
      <c r="K376" s="295">
        <v>10670</v>
      </c>
      <c r="L376" s="100">
        <f t="shared" si="3"/>
        <v>8520</v>
      </c>
      <c r="M376" s="92"/>
    </row>
    <row r="377" spans="2:13" s="91" customFormat="1" ht="24.95" customHeight="1" x14ac:dyDescent="0.25">
      <c r="B377" s="293">
        <v>420</v>
      </c>
      <c r="C377" s="291">
        <v>44331</v>
      </c>
      <c r="D377" s="294">
        <v>0.68472222222222223</v>
      </c>
      <c r="E377" s="294">
        <v>0.69097222222222221</v>
      </c>
      <c r="F377" s="294" t="s">
        <v>461</v>
      </c>
      <c r="G377" s="99" t="s">
        <v>723</v>
      </c>
      <c r="H377" s="99" t="s">
        <v>724</v>
      </c>
      <c r="I377" s="99" t="s">
        <v>474</v>
      </c>
      <c r="J377" s="295">
        <v>15490</v>
      </c>
      <c r="K377" s="295">
        <v>10850</v>
      </c>
      <c r="L377" s="100">
        <f t="shared" si="3"/>
        <v>4640</v>
      </c>
      <c r="M377" s="92"/>
    </row>
    <row r="378" spans="2:13" s="91" customFormat="1" ht="24.95" customHeight="1" x14ac:dyDescent="0.25">
      <c r="B378" s="293">
        <v>421</v>
      </c>
      <c r="C378" s="291">
        <v>44331</v>
      </c>
      <c r="D378" s="294">
        <v>0.89236111111111116</v>
      </c>
      <c r="E378" s="294">
        <v>0.9</v>
      </c>
      <c r="F378" s="294" t="s">
        <v>458</v>
      </c>
      <c r="G378" s="99" t="s">
        <v>723</v>
      </c>
      <c r="H378" s="99" t="s">
        <v>724</v>
      </c>
      <c r="I378" s="99" t="s">
        <v>483</v>
      </c>
      <c r="J378" s="295">
        <v>20600</v>
      </c>
      <c r="K378" s="295">
        <v>10760</v>
      </c>
      <c r="L378" s="100">
        <f t="shared" si="3"/>
        <v>9840</v>
      </c>
      <c r="M378" s="92"/>
    </row>
    <row r="379" spans="2:13" s="91" customFormat="1" ht="24.95" customHeight="1" x14ac:dyDescent="0.25">
      <c r="B379" s="293">
        <v>422</v>
      </c>
      <c r="C379" s="291">
        <v>44331</v>
      </c>
      <c r="D379" s="294">
        <v>0.89930555555555547</v>
      </c>
      <c r="E379" s="294">
        <v>0.90625</v>
      </c>
      <c r="F379" s="294" t="s">
        <v>464</v>
      </c>
      <c r="G379" s="99" t="s">
        <v>723</v>
      </c>
      <c r="H379" s="99" t="s">
        <v>724</v>
      </c>
      <c r="I379" s="99" t="s">
        <v>465</v>
      </c>
      <c r="J379" s="295">
        <v>19520</v>
      </c>
      <c r="K379" s="295">
        <v>10950</v>
      </c>
      <c r="L379" s="100">
        <f t="shared" si="3"/>
        <v>8570</v>
      </c>
      <c r="M379" s="92"/>
    </row>
    <row r="380" spans="2:13" s="91" customFormat="1" ht="24.95" customHeight="1" x14ac:dyDescent="0.25">
      <c r="B380" s="293">
        <v>423</v>
      </c>
      <c r="C380" s="291">
        <v>44331</v>
      </c>
      <c r="D380" s="294">
        <v>0.91319444444444453</v>
      </c>
      <c r="E380" s="294">
        <v>0.92291666666666661</v>
      </c>
      <c r="F380" s="294" t="s">
        <v>461</v>
      </c>
      <c r="G380" s="99" t="s">
        <v>723</v>
      </c>
      <c r="H380" s="99" t="s">
        <v>724</v>
      </c>
      <c r="I380" s="99" t="s">
        <v>462</v>
      </c>
      <c r="J380" s="295">
        <v>19700</v>
      </c>
      <c r="K380" s="295">
        <v>11080</v>
      </c>
      <c r="L380" s="100">
        <f t="shared" si="3"/>
        <v>8620</v>
      </c>
      <c r="M380" s="92"/>
    </row>
    <row r="381" spans="2:13" s="91" customFormat="1" ht="24.95" customHeight="1" x14ac:dyDescent="0.25">
      <c r="B381" s="293">
        <v>424</v>
      </c>
      <c r="C381" s="291">
        <v>44331</v>
      </c>
      <c r="D381" s="294">
        <v>0.97361111111111109</v>
      </c>
      <c r="E381" s="294">
        <v>0.97986111111111107</v>
      </c>
      <c r="F381" s="294" t="s">
        <v>458</v>
      </c>
      <c r="G381" s="99" t="s">
        <v>723</v>
      </c>
      <c r="H381" s="99" t="s">
        <v>724</v>
      </c>
      <c r="I381" s="99" t="s">
        <v>483</v>
      </c>
      <c r="J381" s="295">
        <v>13760</v>
      </c>
      <c r="K381" s="295">
        <v>10770</v>
      </c>
      <c r="L381" s="100">
        <f t="shared" si="3"/>
        <v>2990</v>
      </c>
      <c r="M381" s="92"/>
    </row>
    <row r="382" spans="2:13" s="91" customFormat="1" ht="24.95" customHeight="1" x14ac:dyDescent="0.25">
      <c r="B382" s="293">
        <v>425</v>
      </c>
      <c r="C382" s="291">
        <v>44332</v>
      </c>
      <c r="D382" s="294">
        <v>5.6250000000000001E-2</v>
      </c>
      <c r="E382" s="294">
        <v>6.3194444444444442E-2</v>
      </c>
      <c r="F382" s="294" t="s">
        <v>464</v>
      </c>
      <c r="G382" s="99" t="s">
        <v>723</v>
      </c>
      <c r="H382" s="99" t="s">
        <v>724</v>
      </c>
      <c r="I382" s="99" t="s">
        <v>465</v>
      </c>
      <c r="J382" s="295">
        <v>16390</v>
      </c>
      <c r="K382" s="295">
        <v>10830</v>
      </c>
      <c r="L382" s="100">
        <f t="shared" si="3"/>
        <v>5560</v>
      </c>
      <c r="M382" s="92"/>
    </row>
    <row r="383" spans="2:13" s="91" customFormat="1" ht="24.95" customHeight="1" x14ac:dyDescent="0.25">
      <c r="B383" s="293">
        <v>426</v>
      </c>
      <c r="C383" s="291">
        <v>44332</v>
      </c>
      <c r="D383" s="294">
        <v>6.25E-2</v>
      </c>
      <c r="E383" s="294">
        <v>6.9444444444444434E-2</v>
      </c>
      <c r="F383" s="294" t="s">
        <v>461</v>
      </c>
      <c r="G383" s="99" t="s">
        <v>723</v>
      </c>
      <c r="H383" s="99" t="s">
        <v>724</v>
      </c>
      <c r="I383" s="99" t="s">
        <v>462</v>
      </c>
      <c r="J383" s="295">
        <v>17790</v>
      </c>
      <c r="K383" s="295">
        <v>11040</v>
      </c>
      <c r="L383" s="100">
        <f t="shared" si="3"/>
        <v>6750</v>
      </c>
      <c r="M383" s="92"/>
    </row>
    <row r="384" spans="2:13" s="91" customFormat="1" ht="24.95" customHeight="1" x14ac:dyDescent="0.25">
      <c r="B384" s="293">
        <v>427</v>
      </c>
      <c r="C384" s="291">
        <v>44332</v>
      </c>
      <c r="D384" s="294">
        <v>0.8930555555555556</v>
      </c>
      <c r="E384" s="294">
        <v>0.89930555555555547</v>
      </c>
      <c r="F384" s="294" t="s">
        <v>461</v>
      </c>
      <c r="G384" s="99" t="s">
        <v>723</v>
      </c>
      <c r="H384" s="99" t="s">
        <v>724</v>
      </c>
      <c r="I384" s="99" t="s">
        <v>483</v>
      </c>
      <c r="J384" s="295">
        <v>18420</v>
      </c>
      <c r="K384" s="295">
        <v>11200</v>
      </c>
      <c r="L384" s="100">
        <f t="shared" si="3"/>
        <v>7220</v>
      </c>
      <c r="M384" s="92"/>
    </row>
    <row r="385" spans="2:13" s="91" customFormat="1" ht="24.95" customHeight="1" x14ac:dyDescent="0.25">
      <c r="B385" s="293">
        <v>428</v>
      </c>
      <c r="C385" s="291">
        <v>44333</v>
      </c>
      <c r="D385" s="294">
        <v>0.32916666666666666</v>
      </c>
      <c r="E385" s="294">
        <v>0.33749999999999997</v>
      </c>
      <c r="F385" s="294" t="s">
        <v>458</v>
      </c>
      <c r="G385" s="99" t="s">
        <v>723</v>
      </c>
      <c r="H385" s="99" t="s">
        <v>724</v>
      </c>
      <c r="I385" s="99" t="s">
        <v>481</v>
      </c>
      <c r="J385" s="295">
        <v>18780</v>
      </c>
      <c r="K385" s="295">
        <v>10720</v>
      </c>
      <c r="L385" s="100">
        <f t="shared" si="3"/>
        <v>8060</v>
      </c>
      <c r="M385" s="92"/>
    </row>
    <row r="386" spans="2:13" s="91" customFormat="1" ht="24.95" customHeight="1" x14ac:dyDescent="0.25">
      <c r="B386" s="293">
        <v>432</v>
      </c>
      <c r="C386" s="291">
        <v>44333</v>
      </c>
      <c r="D386" s="294">
        <v>0.48819444444444443</v>
      </c>
      <c r="E386" s="294">
        <v>0.49722222222222223</v>
      </c>
      <c r="F386" s="294" t="s">
        <v>461</v>
      </c>
      <c r="G386" s="99" t="s">
        <v>723</v>
      </c>
      <c r="H386" s="99" t="s">
        <v>724</v>
      </c>
      <c r="I386" s="99" t="s">
        <v>470</v>
      </c>
      <c r="J386" s="295">
        <v>21240</v>
      </c>
      <c r="K386" s="295">
        <v>10840</v>
      </c>
      <c r="L386" s="100">
        <f t="shared" si="3"/>
        <v>10400</v>
      </c>
      <c r="M386" s="92"/>
    </row>
    <row r="387" spans="2:13" s="91" customFormat="1" ht="24.95" customHeight="1" x14ac:dyDescent="0.25">
      <c r="B387" s="293">
        <v>433</v>
      </c>
      <c r="C387" s="291">
        <v>44333</v>
      </c>
      <c r="D387" s="294">
        <v>0.51041666666666663</v>
      </c>
      <c r="E387" s="294">
        <v>0.52222222222222225</v>
      </c>
      <c r="F387" s="294" t="s">
        <v>482</v>
      </c>
      <c r="G387" s="99" t="s">
        <v>723</v>
      </c>
      <c r="H387" s="99" t="s">
        <v>724</v>
      </c>
      <c r="I387" s="99" t="s">
        <v>468</v>
      </c>
      <c r="J387" s="295">
        <v>11710</v>
      </c>
      <c r="K387" s="295">
        <v>7430</v>
      </c>
      <c r="L387" s="100">
        <f t="shared" si="3"/>
        <v>4280</v>
      </c>
      <c r="M387" s="92"/>
    </row>
    <row r="388" spans="2:13" s="91" customFormat="1" ht="24.95" customHeight="1" x14ac:dyDescent="0.25">
      <c r="B388" s="293">
        <v>434</v>
      </c>
      <c r="C388" s="291">
        <v>44333</v>
      </c>
      <c r="D388" s="294">
        <v>0.5625</v>
      </c>
      <c r="E388" s="294">
        <v>0.57152777777777775</v>
      </c>
      <c r="F388" s="294" t="s">
        <v>467</v>
      </c>
      <c r="G388" s="99" t="s">
        <v>723</v>
      </c>
      <c r="H388" s="99" t="s">
        <v>724</v>
      </c>
      <c r="I388" s="99" t="s">
        <v>480</v>
      </c>
      <c r="J388" s="302">
        <v>20520</v>
      </c>
      <c r="K388" s="295">
        <v>10520</v>
      </c>
      <c r="L388" s="100">
        <f t="shared" si="3"/>
        <v>10000</v>
      </c>
      <c r="M388" s="92"/>
    </row>
    <row r="389" spans="2:13" s="91" customFormat="1" ht="24.95" customHeight="1" x14ac:dyDescent="0.25">
      <c r="B389" s="293">
        <v>435</v>
      </c>
      <c r="C389" s="291">
        <v>44333</v>
      </c>
      <c r="D389" s="294">
        <v>0.5708333333333333</v>
      </c>
      <c r="E389" s="294">
        <v>0.57777777777777783</v>
      </c>
      <c r="F389" s="294" t="s">
        <v>458</v>
      </c>
      <c r="G389" s="99" t="s">
        <v>723</v>
      </c>
      <c r="H389" s="99" t="s">
        <v>724</v>
      </c>
      <c r="I389" s="99" t="s">
        <v>481</v>
      </c>
      <c r="J389" s="295">
        <v>18510</v>
      </c>
      <c r="K389" s="295">
        <v>10650</v>
      </c>
      <c r="L389" s="100">
        <f t="shared" si="3"/>
        <v>7860</v>
      </c>
      <c r="M389" s="92"/>
    </row>
    <row r="390" spans="2:13" s="91" customFormat="1" ht="24.95" customHeight="1" x14ac:dyDescent="0.25">
      <c r="B390" s="296">
        <v>444</v>
      </c>
      <c r="C390" s="291">
        <v>44333</v>
      </c>
      <c r="D390" s="294">
        <v>0.70972222222222225</v>
      </c>
      <c r="E390" s="294">
        <v>0.71875</v>
      </c>
      <c r="F390" s="99" t="s">
        <v>482</v>
      </c>
      <c r="G390" s="99" t="s">
        <v>723</v>
      </c>
      <c r="H390" s="99" t="s">
        <v>724</v>
      </c>
      <c r="I390" s="303" t="s">
        <v>468</v>
      </c>
      <c r="J390" s="295">
        <v>11010</v>
      </c>
      <c r="K390" s="295">
        <v>7500</v>
      </c>
      <c r="L390" s="100">
        <f t="shared" si="3"/>
        <v>3510</v>
      </c>
      <c r="M390" s="92"/>
    </row>
    <row r="391" spans="2:13" s="91" customFormat="1" ht="24.95" customHeight="1" x14ac:dyDescent="0.25">
      <c r="B391" s="296">
        <v>446</v>
      </c>
      <c r="C391" s="291">
        <v>44333</v>
      </c>
      <c r="D391" s="294">
        <v>0.73749999999999993</v>
      </c>
      <c r="E391" s="294">
        <v>0.74583333333333324</v>
      </c>
      <c r="F391" s="99" t="s">
        <v>467</v>
      </c>
      <c r="G391" s="99" t="s">
        <v>723</v>
      </c>
      <c r="H391" s="99" t="s">
        <v>724</v>
      </c>
      <c r="I391" s="99" t="s">
        <v>480</v>
      </c>
      <c r="J391" s="295">
        <v>13910</v>
      </c>
      <c r="K391" s="295">
        <v>10550</v>
      </c>
      <c r="L391" s="100">
        <f t="shared" si="3"/>
        <v>3360</v>
      </c>
      <c r="M391" s="92"/>
    </row>
    <row r="392" spans="2:13" s="91" customFormat="1" ht="24.95" customHeight="1" x14ac:dyDescent="0.25">
      <c r="B392" s="296">
        <v>447</v>
      </c>
      <c r="C392" s="291">
        <v>44333</v>
      </c>
      <c r="D392" s="294">
        <v>0.73888888888888893</v>
      </c>
      <c r="E392" s="294">
        <v>0.74652777777777779</v>
      </c>
      <c r="F392" s="99" t="s">
        <v>464</v>
      </c>
      <c r="G392" s="99" t="s">
        <v>723</v>
      </c>
      <c r="H392" s="99" t="s">
        <v>724</v>
      </c>
      <c r="I392" s="99" t="s">
        <v>474</v>
      </c>
      <c r="J392" s="295">
        <v>16800</v>
      </c>
      <c r="K392" s="295">
        <v>10550</v>
      </c>
      <c r="L392" s="100">
        <f t="shared" si="3"/>
        <v>6250</v>
      </c>
      <c r="M392" s="92"/>
    </row>
    <row r="393" spans="2:13" s="91" customFormat="1" ht="24.95" customHeight="1" x14ac:dyDescent="0.25">
      <c r="B393" s="296">
        <v>448</v>
      </c>
      <c r="C393" s="291">
        <v>44333</v>
      </c>
      <c r="D393" s="294">
        <v>0.7416666666666667</v>
      </c>
      <c r="E393" s="294">
        <v>0.75069444444444444</v>
      </c>
      <c r="F393" s="294" t="s">
        <v>461</v>
      </c>
      <c r="G393" s="99" t="s">
        <v>723</v>
      </c>
      <c r="H393" s="99" t="s">
        <v>724</v>
      </c>
      <c r="I393" s="99" t="s">
        <v>470</v>
      </c>
      <c r="J393" s="295">
        <v>19630</v>
      </c>
      <c r="K393" s="295">
        <v>10830</v>
      </c>
      <c r="L393" s="100">
        <f t="shared" si="3"/>
        <v>8800</v>
      </c>
      <c r="M393" s="92"/>
    </row>
    <row r="394" spans="2:13" s="91" customFormat="1" ht="24.95" customHeight="1" x14ac:dyDescent="0.25">
      <c r="B394" s="293">
        <v>449</v>
      </c>
      <c r="C394" s="291">
        <v>44333</v>
      </c>
      <c r="D394" s="294">
        <v>0.74513888888888891</v>
      </c>
      <c r="E394" s="294">
        <v>0.75347222222222221</v>
      </c>
      <c r="F394" s="294" t="s">
        <v>458</v>
      </c>
      <c r="G394" s="99" t="s">
        <v>723</v>
      </c>
      <c r="H394" s="99" t="s">
        <v>724</v>
      </c>
      <c r="I394" s="99" t="s">
        <v>481</v>
      </c>
      <c r="J394" s="295">
        <v>17800</v>
      </c>
      <c r="K394" s="295">
        <v>10900</v>
      </c>
      <c r="L394" s="100">
        <f t="shared" si="3"/>
        <v>6900</v>
      </c>
      <c r="M394" s="92"/>
    </row>
    <row r="395" spans="2:13" s="91" customFormat="1" ht="24.95" customHeight="1" x14ac:dyDescent="0.25">
      <c r="B395" s="293">
        <v>450</v>
      </c>
      <c r="C395" s="291">
        <v>44333</v>
      </c>
      <c r="D395" s="294">
        <v>0.91180555555555554</v>
      </c>
      <c r="E395" s="294">
        <v>0.92013888888888884</v>
      </c>
      <c r="F395" s="294" t="s">
        <v>467</v>
      </c>
      <c r="G395" s="99" t="s">
        <v>723</v>
      </c>
      <c r="H395" s="99" t="s">
        <v>724</v>
      </c>
      <c r="I395" s="99" t="s">
        <v>483</v>
      </c>
      <c r="J395" s="295">
        <v>20010</v>
      </c>
      <c r="K395" s="295">
        <v>10940</v>
      </c>
      <c r="L395" s="100">
        <f t="shared" si="3"/>
        <v>9070</v>
      </c>
      <c r="M395" s="92"/>
    </row>
    <row r="396" spans="2:13" s="91" customFormat="1" ht="24.95" customHeight="1" x14ac:dyDescent="0.25">
      <c r="B396" s="293">
        <v>451</v>
      </c>
      <c r="C396" s="291">
        <v>44333</v>
      </c>
      <c r="D396" s="294">
        <v>0.94166666666666676</v>
      </c>
      <c r="E396" s="294">
        <v>0.9506944444444444</v>
      </c>
      <c r="F396" s="294" t="s">
        <v>461</v>
      </c>
      <c r="G396" s="99" t="s">
        <v>723</v>
      </c>
      <c r="H396" s="99" t="s">
        <v>724</v>
      </c>
      <c r="I396" s="99" t="s">
        <v>484</v>
      </c>
      <c r="J396" s="295">
        <v>20360</v>
      </c>
      <c r="K396" s="295">
        <v>11270</v>
      </c>
      <c r="L396" s="100">
        <f t="shared" si="3"/>
        <v>9090</v>
      </c>
      <c r="M396" s="92"/>
    </row>
    <row r="397" spans="2:13" s="91" customFormat="1" ht="24.95" customHeight="1" x14ac:dyDescent="0.25">
      <c r="B397" s="293">
        <v>452</v>
      </c>
      <c r="C397" s="291">
        <v>44333</v>
      </c>
      <c r="D397" s="294">
        <v>0.96319444444444446</v>
      </c>
      <c r="E397" s="294">
        <v>0.97083333333333333</v>
      </c>
      <c r="F397" s="294" t="s">
        <v>464</v>
      </c>
      <c r="G397" s="99" t="s">
        <v>723</v>
      </c>
      <c r="H397" s="99" t="s">
        <v>724</v>
      </c>
      <c r="I397" s="99" t="s">
        <v>465</v>
      </c>
      <c r="J397" s="295">
        <v>20450</v>
      </c>
      <c r="K397" s="295">
        <v>11000</v>
      </c>
      <c r="L397" s="100">
        <f t="shared" si="3"/>
        <v>9450</v>
      </c>
      <c r="M397" s="92"/>
    </row>
    <row r="398" spans="2:13" s="91" customFormat="1" ht="24.95" customHeight="1" x14ac:dyDescent="0.25">
      <c r="B398" s="293">
        <v>453</v>
      </c>
      <c r="C398" s="291">
        <v>44334</v>
      </c>
      <c r="D398" s="294">
        <v>4.9305555555555554E-2</v>
      </c>
      <c r="E398" s="294">
        <v>5.5555555555555552E-2</v>
      </c>
      <c r="F398" s="294" t="s">
        <v>467</v>
      </c>
      <c r="G398" s="99" t="s">
        <v>723</v>
      </c>
      <c r="H398" s="99" t="s">
        <v>724</v>
      </c>
      <c r="I398" s="99" t="s">
        <v>483</v>
      </c>
      <c r="J398" s="295">
        <v>18360</v>
      </c>
      <c r="K398" s="295">
        <v>10940</v>
      </c>
      <c r="L398" s="100">
        <f t="shared" si="3"/>
        <v>7420</v>
      </c>
      <c r="M398" s="92"/>
    </row>
    <row r="399" spans="2:13" s="91" customFormat="1" ht="24.95" customHeight="1" x14ac:dyDescent="0.25">
      <c r="B399" s="293">
        <v>454</v>
      </c>
      <c r="C399" s="291">
        <v>44334</v>
      </c>
      <c r="D399" s="294">
        <v>7.7777777777777779E-2</v>
      </c>
      <c r="E399" s="294">
        <v>8.4722222222222213E-2</v>
      </c>
      <c r="F399" s="294" t="s">
        <v>461</v>
      </c>
      <c r="G399" s="99" t="s">
        <v>723</v>
      </c>
      <c r="H399" s="99" t="s">
        <v>724</v>
      </c>
      <c r="I399" s="99" t="s">
        <v>484</v>
      </c>
      <c r="J399" s="295">
        <v>16120</v>
      </c>
      <c r="K399" s="295">
        <v>11170</v>
      </c>
      <c r="L399" s="100">
        <f t="shared" si="3"/>
        <v>4950</v>
      </c>
      <c r="M399" s="92"/>
    </row>
    <row r="400" spans="2:13" s="91" customFormat="1" ht="24.95" customHeight="1" x14ac:dyDescent="0.25">
      <c r="B400" s="293">
        <v>455</v>
      </c>
      <c r="C400" s="291">
        <v>44334</v>
      </c>
      <c r="D400" s="294">
        <v>0.14097222222222222</v>
      </c>
      <c r="E400" s="294">
        <v>0.14861111111111111</v>
      </c>
      <c r="F400" s="294" t="s">
        <v>464</v>
      </c>
      <c r="G400" s="99" t="s">
        <v>723</v>
      </c>
      <c r="H400" s="99" t="s">
        <v>724</v>
      </c>
      <c r="I400" s="99" t="s">
        <v>465</v>
      </c>
      <c r="J400" s="295">
        <v>19590</v>
      </c>
      <c r="K400" s="295">
        <v>10830</v>
      </c>
      <c r="L400" s="100">
        <f t="shared" si="3"/>
        <v>8760</v>
      </c>
      <c r="M400" s="92"/>
    </row>
    <row r="401" spans="2:13" s="91" customFormat="1" ht="24.95" customHeight="1" x14ac:dyDescent="0.25">
      <c r="B401" s="293">
        <v>465</v>
      </c>
      <c r="C401" s="291">
        <v>44334</v>
      </c>
      <c r="D401" s="294">
        <v>0.48055555555555557</v>
      </c>
      <c r="E401" s="294">
        <v>0.48749999999999999</v>
      </c>
      <c r="F401" s="294" t="s">
        <v>464</v>
      </c>
      <c r="G401" s="99" t="s">
        <v>723</v>
      </c>
      <c r="H401" s="99" t="s">
        <v>724</v>
      </c>
      <c r="I401" s="99" t="s">
        <v>474</v>
      </c>
      <c r="J401" s="295">
        <v>19780</v>
      </c>
      <c r="K401" s="295">
        <v>10790</v>
      </c>
      <c r="L401" s="100">
        <f t="shared" si="3"/>
        <v>8990</v>
      </c>
      <c r="M401" s="92"/>
    </row>
    <row r="402" spans="2:13" s="91" customFormat="1" ht="24.95" customHeight="1" x14ac:dyDescent="0.25">
      <c r="B402" s="293">
        <v>467</v>
      </c>
      <c r="C402" s="291">
        <v>44334</v>
      </c>
      <c r="D402" s="294">
        <v>0.51944444444444449</v>
      </c>
      <c r="E402" s="294">
        <v>0.52708333333333335</v>
      </c>
      <c r="F402" s="294" t="s">
        <v>461</v>
      </c>
      <c r="G402" s="99" t="s">
        <v>723</v>
      </c>
      <c r="H402" s="99" t="s">
        <v>724</v>
      </c>
      <c r="I402" s="99" t="s">
        <v>470</v>
      </c>
      <c r="J402" s="295">
        <v>20140</v>
      </c>
      <c r="K402" s="295">
        <v>10920</v>
      </c>
      <c r="L402" s="100">
        <f t="shared" si="3"/>
        <v>9220</v>
      </c>
      <c r="M402" s="92"/>
    </row>
    <row r="403" spans="2:13" s="91" customFormat="1" ht="24.95" customHeight="1" x14ac:dyDescent="0.25">
      <c r="B403" s="293">
        <v>466</v>
      </c>
      <c r="C403" s="291">
        <v>44334</v>
      </c>
      <c r="D403" s="294">
        <v>0.5131944444444444</v>
      </c>
      <c r="E403" s="294">
        <v>0.52083333333333337</v>
      </c>
      <c r="F403" s="294" t="s">
        <v>458</v>
      </c>
      <c r="G403" s="99" t="s">
        <v>723</v>
      </c>
      <c r="H403" s="99" t="s">
        <v>724</v>
      </c>
      <c r="I403" s="99" t="s">
        <v>481</v>
      </c>
      <c r="J403" s="295">
        <v>17330</v>
      </c>
      <c r="K403" s="295">
        <v>10730</v>
      </c>
      <c r="L403" s="100">
        <f t="shared" si="3"/>
        <v>6600</v>
      </c>
      <c r="M403" s="92"/>
    </row>
    <row r="404" spans="2:13" s="91" customFormat="1" ht="24.95" customHeight="1" x14ac:dyDescent="0.25">
      <c r="B404" s="293">
        <v>468</v>
      </c>
      <c r="C404" s="291">
        <v>44334</v>
      </c>
      <c r="D404" s="294">
        <v>0.52638888888888891</v>
      </c>
      <c r="E404" s="294">
        <v>0.53402777777777777</v>
      </c>
      <c r="F404" s="294" t="s">
        <v>482</v>
      </c>
      <c r="G404" s="99" t="s">
        <v>723</v>
      </c>
      <c r="H404" s="99" t="s">
        <v>724</v>
      </c>
      <c r="I404" s="99" t="s">
        <v>468</v>
      </c>
      <c r="J404" s="295">
        <v>10700</v>
      </c>
      <c r="K404" s="295">
        <v>7370</v>
      </c>
      <c r="L404" s="100">
        <f t="shared" si="3"/>
        <v>3330</v>
      </c>
      <c r="M404" s="92"/>
    </row>
    <row r="405" spans="2:13" s="91" customFormat="1" ht="24.95" customHeight="1" x14ac:dyDescent="0.25">
      <c r="B405" s="293">
        <v>471</v>
      </c>
      <c r="C405" s="291">
        <v>44334</v>
      </c>
      <c r="D405" s="294">
        <v>0.54027777777777775</v>
      </c>
      <c r="E405" s="294">
        <v>0.54861111111111105</v>
      </c>
      <c r="F405" s="294" t="s">
        <v>467</v>
      </c>
      <c r="G405" s="99" t="s">
        <v>723</v>
      </c>
      <c r="H405" s="99" t="s">
        <v>724</v>
      </c>
      <c r="I405" s="99" t="s">
        <v>480</v>
      </c>
      <c r="J405" s="295">
        <v>19160</v>
      </c>
      <c r="K405" s="295">
        <v>10660</v>
      </c>
      <c r="L405" s="100">
        <f t="shared" si="3"/>
        <v>8500</v>
      </c>
      <c r="M405" s="92"/>
    </row>
    <row r="406" spans="2:13" s="91" customFormat="1" ht="24.95" customHeight="1" x14ac:dyDescent="0.25">
      <c r="B406" s="293">
        <v>479</v>
      </c>
      <c r="C406" s="291">
        <v>44334</v>
      </c>
      <c r="D406" s="294">
        <v>0.64027777777777783</v>
      </c>
      <c r="E406" s="294">
        <v>0.64861111111111114</v>
      </c>
      <c r="F406" s="294" t="s">
        <v>458</v>
      </c>
      <c r="G406" s="99" t="s">
        <v>723</v>
      </c>
      <c r="H406" s="99" t="s">
        <v>724</v>
      </c>
      <c r="I406" s="99" t="s">
        <v>481</v>
      </c>
      <c r="J406" s="295">
        <v>13850</v>
      </c>
      <c r="K406" s="295">
        <v>10920</v>
      </c>
      <c r="L406" s="100">
        <f t="shared" si="3"/>
        <v>2930</v>
      </c>
      <c r="M406" s="92"/>
    </row>
    <row r="407" spans="2:13" s="91" customFormat="1" ht="24.95" customHeight="1" x14ac:dyDescent="0.25">
      <c r="B407" s="293">
        <v>478</v>
      </c>
      <c r="C407" s="291">
        <v>44334</v>
      </c>
      <c r="D407" s="294">
        <v>0.64097222222222217</v>
      </c>
      <c r="E407" s="294">
        <v>0.6479166666666667</v>
      </c>
      <c r="F407" s="294" t="s">
        <v>467</v>
      </c>
      <c r="G407" s="99" t="s">
        <v>723</v>
      </c>
      <c r="H407" s="99" t="s">
        <v>724</v>
      </c>
      <c r="I407" s="99" t="s">
        <v>480</v>
      </c>
      <c r="J407" s="295">
        <v>14270</v>
      </c>
      <c r="K407" s="295">
        <v>10630</v>
      </c>
      <c r="L407" s="100">
        <f t="shared" si="3"/>
        <v>3640</v>
      </c>
      <c r="M407" s="92"/>
    </row>
    <row r="408" spans="2:13" s="91" customFormat="1" ht="24.95" customHeight="1" x14ac:dyDescent="0.25">
      <c r="B408" s="293">
        <v>483</v>
      </c>
      <c r="C408" s="291">
        <v>44334</v>
      </c>
      <c r="D408" s="294">
        <v>0.70138888888888884</v>
      </c>
      <c r="E408" s="294">
        <v>0.70694444444444438</v>
      </c>
      <c r="F408" s="294" t="s">
        <v>464</v>
      </c>
      <c r="G408" s="99" t="s">
        <v>723</v>
      </c>
      <c r="H408" s="99" t="s">
        <v>724</v>
      </c>
      <c r="I408" s="99" t="s">
        <v>474</v>
      </c>
      <c r="J408" s="295">
        <v>16790</v>
      </c>
      <c r="K408" s="295">
        <v>10730</v>
      </c>
      <c r="L408" s="100">
        <f t="shared" si="3"/>
        <v>6060</v>
      </c>
      <c r="M408" s="92"/>
    </row>
    <row r="409" spans="2:13" s="91" customFormat="1" ht="24.95" customHeight="1" x14ac:dyDescent="0.25">
      <c r="B409" s="293">
        <v>484</v>
      </c>
      <c r="C409" s="291">
        <v>44334</v>
      </c>
      <c r="D409" s="294">
        <v>0.73541666666666661</v>
      </c>
      <c r="E409" s="294">
        <v>0.74305555555555547</v>
      </c>
      <c r="F409" s="294" t="s">
        <v>461</v>
      </c>
      <c r="G409" s="99" t="s">
        <v>723</v>
      </c>
      <c r="H409" s="99" t="s">
        <v>724</v>
      </c>
      <c r="I409" s="99" t="s">
        <v>470</v>
      </c>
      <c r="J409" s="295">
        <v>17100</v>
      </c>
      <c r="K409" s="295">
        <v>11060</v>
      </c>
      <c r="L409" s="100">
        <f t="shared" si="3"/>
        <v>6040</v>
      </c>
      <c r="M409" s="92"/>
    </row>
    <row r="410" spans="2:13" s="91" customFormat="1" ht="24.95" customHeight="1" x14ac:dyDescent="0.25">
      <c r="B410" s="293">
        <v>485</v>
      </c>
      <c r="C410" s="291">
        <v>44334</v>
      </c>
      <c r="D410" s="294">
        <v>0.875</v>
      </c>
      <c r="E410" s="294">
        <v>0.88194444444444453</v>
      </c>
      <c r="F410" s="294" t="s">
        <v>467</v>
      </c>
      <c r="G410" s="99" t="s">
        <v>723</v>
      </c>
      <c r="H410" s="99" t="s">
        <v>724</v>
      </c>
      <c r="I410" s="99" t="s">
        <v>483</v>
      </c>
      <c r="J410" s="295">
        <v>20110</v>
      </c>
      <c r="K410" s="295">
        <v>10810</v>
      </c>
      <c r="L410" s="100">
        <f t="shared" si="3"/>
        <v>9300</v>
      </c>
      <c r="M410" s="92"/>
    </row>
    <row r="411" spans="2:13" s="91" customFormat="1" ht="24.95" customHeight="1" x14ac:dyDescent="0.25">
      <c r="B411" s="293">
        <v>486</v>
      </c>
      <c r="C411" s="291">
        <v>44334</v>
      </c>
      <c r="D411" s="294">
        <v>0.8847222222222223</v>
      </c>
      <c r="E411" s="294">
        <v>0.89166666666666661</v>
      </c>
      <c r="F411" s="294" t="s">
        <v>464</v>
      </c>
      <c r="G411" s="99" t="s">
        <v>723</v>
      </c>
      <c r="H411" s="99" t="s">
        <v>724</v>
      </c>
      <c r="I411" s="99" t="s">
        <v>465</v>
      </c>
      <c r="J411" s="295">
        <v>19080</v>
      </c>
      <c r="K411" s="295">
        <v>10800</v>
      </c>
      <c r="L411" s="100">
        <f t="shared" si="3"/>
        <v>8280</v>
      </c>
      <c r="M411" s="92"/>
    </row>
    <row r="412" spans="2:13" s="91" customFormat="1" ht="24.95" customHeight="1" x14ac:dyDescent="0.25">
      <c r="B412" s="293">
        <v>487</v>
      </c>
      <c r="C412" s="291">
        <v>44334</v>
      </c>
      <c r="D412" s="294">
        <v>0.93333333333333324</v>
      </c>
      <c r="E412" s="294">
        <v>0.93888888888888899</v>
      </c>
      <c r="F412" s="294" t="s">
        <v>467</v>
      </c>
      <c r="G412" s="99" t="s">
        <v>723</v>
      </c>
      <c r="H412" s="99" t="s">
        <v>724</v>
      </c>
      <c r="I412" s="99" t="s">
        <v>483</v>
      </c>
      <c r="J412" s="295">
        <v>13250</v>
      </c>
      <c r="K412" s="295">
        <v>10790</v>
      </c>
      <c r="L412" s="100">
        <f t="shared" si="3"/>
        <v>2460</v>
      </c>
      <c r="M412" s="92"/>
    </row>
    <row r="413" spans="2:13" s="91" customFormat="1" ht="24.95" customHeight="1" x14ac:dyDescent="0.25">
      <c r="B413" s="293">
        <v>488</v>
      </c>
      <c r="C413" s="291">
        <v>44334</v>
      </c>
      <c r="D413" s="294">
        <v>0.93541666666666667</v>
      </c>
      <c r="E413" s="294">
        <v>0.94305555555555554</v>
      </c>
      <c r="F413" s="294" t="s">
        <v>461</v>
      </c>
      <c r="G413" s="99" t="s">
        <v>723</v>
      </c>
      <c r="H413" s="99" t="s">
        <v>724</v>
      </c>
      <c r="I413" s="99" t="s">
        <v>484</v>
      </c>
      <c r="J413" s="295">
        <v>19530</v>
      </c>
      <c r="K413" s="295">
        <v>11110</v>
      </c>
      <c r="L413" s="100">
        <f t="shared" si="3"/>
        <v>8420</v>
      </c>
      <c r="M413" s="92"/>
    </row>
    <row r="414" spans="2:13" s="91" customFormat="1" ht="24.95" customHeight="1" x14ac:dyDescent="0.25">
      <c r="B414" s="293">
        <v>489</v>
      </c>
      <c r="C414" s="291">
        <v>44335</v>
      </c>
      <c r="D414" s="294">
        <v>1.3888888888888888E-2</v>
      </c>
      <c r="E414" s="294">
        <v>2.2222222222222223E-2</v>
      </c>
      <c r="F414" s="294" t="s">
        <v>461</v>
      </c>
      <c r="G414" s="99" t="s">
        <v>723</v>
      </c>
      <c r="H414" s="99" t="s">
        <v>724</v>
      </c>
      <c r="I414" s="99" t="s">
        <v>484</v>
      </c>
      <c r="J414" s="295">
        <v>13720</v>
      </c>
      <c r="K414" s="295">
        <v>11140</v>
      </c>
      <c r="L414" s="100">
        <f t="shared" si="3"/>
        <v>2580</v>
      </c>
      <c r="M414" s="92"/>
    </row>
    <row r="415" spans="2:13" s="91" customFormat="1" ht="24.95" customHeight="1" x14ac:dyDescent="0.25">
      <c r="B415" s="293">
        <v>490</v>
      </c>
      <c r="C415" s="291">
        <v>44335</v>
      </c>
      <c r="D415" s="294">
        <v>6.3194444444444442E-2</v>
      </c>
      <c r="E415" s="294">
        <v>7.0833333333333331E-2</v>
      </c>
      <c r="F415" s="294" t="s">
        <v>464</v>
      </c>
      <c r="G415" s="99" t="s">
        <v>723</v>
      </c>
      <c r="H415" s="99" t="s">
        <v>724</v>
      </c>
      <c r="I415" s="99" t="s">
        <v>465</v>
      </c>
      <c r="J415" s="295">
        <v>18330</v>
      </c>
      <c r="K415" s="295">
        <v>10770</v>
      </c>
      <c r="L415" s="100">
        <f t="shared" si="3"/>
        <v>7560</v>
      </c>
      <c r="M415" s="92"/>
    </row>
    <row r="416" spans="2:13" s="91" customFormat="1" ht="24.95" customHeight="1" x14ac:dyDescent="0.25">
      <c r="B416" s="293">
        <v>506</v>
      </c>
      <c r="C416" s="291">
        <v>44335</v>
      </c>
      <c r="D416" s="294">
        <v>0.50138888888888888</v>
      </c>
      <c r="E416" s="294">
        <v>0.51041666666666663</v>
      </c>
      <c r="F416" s="294" t="s">
        <v>461</v>
      </c>
      <c r="G416" s="99" t="s">
        <v>723</v>
      </c>
      <c r="H416" s="99" t="s">
        <v>724</v>
      </c>
      <c r="I416" s="99" t="s">
        <v>470</v>
      </c>
      <c r="J416" s="295">
        <v>19150</v>
      </c>
      <c r="K416" s="295">
        <v>11020</v>
      </c>
      <c r="L416" s="100">
        <f t="shared" si="3"/>
        <v>8130</v>
      </c>
      <c r="M416" s="92"/>
    </row>
    <row r="417" spans="2:13" s="91" customFormat="1" ht="24.95" customHeight="1" x14ac:dyDescent="0.25">
      <c r="B417" s="293">
        <v>507</v>
      </c>
      <c r="C417" s="291">
        <v>44335</v>
      </c>
      <c r="D417" s="294">
        <v>0.51180555555555551</v>
      </c>
      <c r="E417" s="294">
        <v>0.5180555555555556</v>
      </c>
      <c r="F417" s="294" t="s">
        <v>464</v>
      </c>
      <c r="G417" s="99" t="s">
        <v>723</v>
      </c>
      <c r="H417" s="99" t="s">
        <v>724</v>
      </c>
      <c r="I417" s="99" t="s">
        <v>474</v>
      </c>
      <c r="J417" s="295">
        <v>16920</v>
      </c>
      <c r="K417" s="295">
        <v>10710</v>
      </c>
      <c r="L417" s="100">
        <f t="shared" si="3"/>
        <v>6210</v>
      </c>
      <c r="M417" s="92"/>
    </row>
    <row r="418" spans="2:13" s="91" customFormat="1" ht="24.95" customHeight="1" x14ac:dyDescent="0.25">
      <c r="B418" s="293">
        <v>509</v>
      </c>
      <c r="C418" s="291">
        <v>44335</v>
      </c>
      <c r="D418" s="294">
        <v>0.53472222222222221</v>
      </c>
      <c r="E418" s="294">
        <v>0.54305555555555551</v>
      </c>
      <c r="F418" s="294" t="s">
        <v>482</v>
      </c>
      <c r="G418" s="99" t="s">
        <v>723</v>
      </c>
      <c r="H418" s="99" t="s">
        <v>724</v>
      </c>
      <c r="I418" s="99" t="s">
        <v>468</v>
      </c>
      <c r="J418" s="295">
        <v>10940</v>
      </c>
      <c r="K418" s="295">
        <v>7410</v>
      </c>
      <c r="L418" s="100">
        <f t="shared" si="3"/>
        <v>3530</v>
      </c>
      <c r="M418" s="92"/>
    </row>
    <row r="419" spans="2:13" s="91" customFormat="1" ht="24.95" customHeight="1" x14ac:dyDescent="0.25">
      <c r="B419" s="293">
        <v>517</v>
      </c>
      <c r="C419" s="291">
        <v>44335</v>
      </c>
      <c r="D419" s="294">
        <v>0.60069444444444442</v>
      </c>
      <c r="E419" s="294">
        <v>0.60555555555555551</v>
      </c>
      <c r="F419" s="294" t="s">
        <v>482</v>
      </c>
      <c r="G419" s="99" t="s">
        <v>723</v>
      </c>
      <c r="H419" s="99" t="s">
        <v>724</v>
      </c>
      <c r="I419" s="99" t="s">
        <v>468</v>
      </c>
      <c r="J419" s="295">
        <v>8350</v>
      </c>
      <c r="K419" s="295">
        <v>7410</v>
      </c>
      <c r="L419" s="100">
        <f t="shared" si="3"/>
        <v>940</v>
      </c>
      <c r="M419" s="92"/>
    </row>
    <row r="420" spans="2:13" s="91" customFormat="1" ht="24.95" customHeight="1" x14ac:dyDescent="0.25">
      <c r="B420" s="293">
        <v>523</v>
      </c>
      <c r="C420" s="291">
        <v>44335</v>
      </c>
      <c r="D420" s="294">
        <v>0.63402777777777775</v>
      </c>
      <c r="E420" s="294">
        <v>0.6645833333333333</v>
      </c>
      <c r="F420" s="294" t="s">
        <v>467</v>
      </c>
      <c r="G420" s="99" t="s">
        <v>723</v>
      </c>
      <c r="H420" s="99" t="s">
        <v>724</v>
      </c>
      <c r="I420" s="99" t="s">
        <v>480</v>
      </c>
      <c r="J420" s="295">
        <v>16200</v>
      </c>
      <c r="K420" s="295">
        <v>10600</v>
      </c>
      <c r="L420" s="100">
        <f t="shared" si="3"/>
        <v>5600</v>
      </c>
      <c r="M420" s="92"/>
    </row>
    <row r="421" spans="2:13" s="91" customFormat="1" ht="24.95" customHeight="1" x14ac:dyDescent="0.25">
      <c r="B421" s="293">
        <v>524</v>
      </c>
      <c r="C421" s="291">
        <v>44335</v>
      </c>
      <c r="D421" s="294">
        <v>0.63680555555555551</v>
      </c>
      <c r="E421" s="294">
        <v>0.67222222222222217</v>
      </c>
      <c r="F421" s="294" t="s">
        <v>458</v>
      </c>
      <c r="G421" s="99" t="s">
        <v>723</v>
      </c>
      <c r="H421" s="99" t="s">
        <v>724</v>
      </c>
      <c r="I421" s="99" t="s">
        <v>481</v>
      </c>
      <c r="J421" s="295">
        <v>19220</v>
      </c>
      <c r="K421" s="295">
        <v>10890</v>
      </c>
      <c r="L421" s="100">
        <f t="shared" si="3"/>
        <v>8330</v>
      </c>
      <c r="M421" s="92"/>
    </row>
    <row r="422" spans="2:13" s="91" customFormat="1" ht="24.95" customHeight="1" x14ac:dyDescent="0.25">
      <c r="B422" s="293">
        <v>525</v>
      </c>
      <c r="C422" s="291">
        <v>44335</v>
      </c>
      <c r="D422" s="294">
        <v>0.68125000000000002</v>
      </c>
      <c r="E422" s="294">
        <v>0.69930555555555562</v>
      </c>
      <c r="F422" s="294" t="s">
        <v>461</v>
      </c>
      <c r="G422" s="99" t="s">
        <v>723</v>
      </c>
      <c r="H422" s="99" t="s">
        <v>724</v>
      </c>
      <c r="I422" s="99" t="s">
        <v>470</v>
      </c>
      <c r="J422" s="295">
        <v>14940</v>
      </c>
      <c r="K422" s="295">
        <v>10960</v>
      </c>
      <c r="L422" s="100">
        <f t="shared" si="3"/>
        <v>3980</v>
      </c>
      <c r="M422" s="92"/>
    </row>
    <row r="423" spans="2:13" s="91" customFormat="1" ht="24.95" customHeight="1" x14ac:dyDescent="0.25">
      <c r="B423" s="293">
        <v>528</v>
      </c>
      <c r="C423" s="291">
        <v>44335</v>
      </c>
      <c r="D423" s="294">
        <v>0.7319444444444444</v>
      </c>
      <c r="E423" s="294">
        <v>0.73888888888888893</v>
      </c>
      <c r="F423" s="294" t="s">
        <v>467</v>
      </c>
      <c r="G423" s="99" t="s">
        <v>723</v>
      </c>
      <c r="H423" s="99" t="s">
        <v>724</v>
      </c>
      <c r="I423" s="99" t="s">
        <v>480</v>
      </c>
      <c r="J423" s="295">
        <v>13630</v>
      </c>
      <c r="K423" s="295">
        <v>10610</v>
      </c>
      <c r="L423" s="100">
        <f t="shared" si="3"/>
        <v>3020</v>
      </c>
      <c r="M423" s="92"/>
    </row>
    <row r="424" spans="2:13" s="91" customFormat="1" ht="24.95" customHeight="1" x14ac:dyDescent="0.25">
      <c r="B424" s="293">
        <v>529</v>
      </c>
      <c r="C424" s="291">
        <v>44335</v>
      </c>
      <c r="D424" s="294">
        <v>0.73541666666666661</v>
      </c>
      <c r="E424" s="294">
        <v>0.74305555555555547</v>
      </c>
      <c r="F424" s="294" t="s">
        <v>458</v>
      </c>
      <c r="G424" s="99" t="s">
        <v>723</v>
      </c>
      <c r="H424" s="99" t="s">
        <v>724</v>
      </c>
      <c r="I424" s="99" t="s">
        <v>481</v>
      </c>
      <c r="J424" s="295">
        <v>13710</v>
      </c>
      <c r="K424" s="295">
        <v>10670</v>
      </c>
      <c r="L424" s="100">
        <f t="shared" si="3"/>
        <v>3040</v>
      </c>
      <c r="M424" s="92"/>
    </row>
    <row r="425" spans="2:13" s="91" customFormat="1" ht="24.95" customHeight="1" x14ac:dyDescent="0.25">
      <c r="B425" s="293">
        <v>530</v>
      </c>
      <c r="C425" s="291">
        <v>44335</v>
      </c>
      <c r="D425" s="294">
        <v>0.74652777777777779</v>
      </c>
      <c r="E425" s="294">
        <v>0.75277777777777777</v>
      </c>
      <c r="F425" s="294" t="s">
        <v>464</v>
      </c>
      <c r="G425" s="99" t="s">
        <v>723</v>
      </c>
      <c r="H425" s="99" t="s">
        <v>724</v>
      </c>
      <c r="I425" s="99" t="s">
        <v>474</v>
      </c>
      <c r="J425" s="295">
        <v>17130</v>
      </c>
      <c r="K425" s="295">
        <v>10620</v>
      </c>
      <c r="L425" s="100">
        <f t="shared" si="3"/>
        <v>6510</v>
      </c>
      <c r="M425" s="92"/>
    </row>
    <row r="426" spans="2:13" s="91" customFormat="1" ht="24.95" customHeight="1" x14ac:dyDescent="0.25">
      <c r="B426" s="293">
        <v>531</v>
      </c>
      <c r="C426" s="291">
        <v>44335</v>
      </c>
      <c r="D426" s="294">
        <v>0.90833333333333333</v>
      </c>
      <c r="E426" s="294">
        <v>0.9145833333333333</v>
      </c>
      <c r="F426" s="294" t="s">
        <v>467</v>
      </c>
      <c r="G426" s="99" t="s">
        <v>723</v>
      </c>
      <c r="H426" s="99" t="s">
        <v>724</v>
      </c>
      <c r="I426" s="99" t="s">
        <v>483</v>
      </c>
      <c r="J426" s="295">
        <v>19010</v>
      </c>
      <c r="K426" s="295">
        <v>10850</v>
      </c>
      <c r="L426" s="100">
        <f t="shared" si="3"/>
        <v>8160</v>
      </c>
      <c r="M426" s="92"/>
    </row>
    <row r="427" spans="2:13" s="91" customFormat="1" ht="24.95" customHeight="1" x14ac:dyDescent="0.25">
      <c r="B427" s="293">
        <v>532</v>
      </c>
      <c r="C427" s="291">
        <v>44335</v>
      </c>
      <c r="D427" s="294">
        <v>0.95208333333333339</v>
      </c>
      <c r="E427" s="294">
        <v>0.95972222222222225</v>
      </c>
      <c r="F427" s="294" t="s">
        <v>461</v>
      </c>
      <c r="G427" s="99" t="s">
        <v>723</v>
      </c>
      <c r="H427" s="99" t="s">
        <v>724</v>
      </c>
      <c r="I427" s="99" t="s">
        <v>484</v>
      </c>
      <c r="J427" s="295">
        <v>18850</v>
      </c>
      <c r="K427" s="295">
        <v>11110</v>
      </c>
      <c r="L427" s="100">
        <f t="shared" si="3"/>
        <v>7740</v>
      </c>
      <c r="M427" s="92"/>
    </row>
    <row r="428" spans="2:13" s="91" customFormat="1" ht="24.95" customHeight="1" x14ac:dyDescent="0.25">
      <c r="B428" s="293">
        <v>533</v>
      </c>
      <c r="C428" s="291">
        <v>44335</v>
      </c>
      <c r="D428" s="294">
        <v>0.98749999999999993</v>
      </c>
      <c r="E428" s="294">
        <v>0.99305555555555547</v>
      </c>
      <c r="F428" s="294" t="s">
        <v>467</v>
      </c>
      <c r="G428" s="99" t="s">
        <v>723</v>
      </c>
      <c r="H428" s="99" t="s">
        <v>724</v>
      </c>
      <c r="I428" s="99" t="s">
        <v>483</v>
      </c>
      <c r="J428" s="295">
        <v>13640</v>
      </c>
      <c r="K428" s="295">
        <v>11030</v>
      </c>
      <c r="L428" s="100">
        <f t="shared" si="3"/>
        <v>2610</v>
      </c>
      <c r="M428" s="92"/>
    </row>
    <row r="429" spans="2:13" s="91" customFormat="1" ht="24.95" customHeight="1" x14ac:dyDescent="0.25">
      <c r="B429" s="293">
        <v>534</v>
      </c>
      <c r="C429" s="291">
        <v>44336</v>
      </c>
      <c r="D429" s="294">
        <v>6.9444444444444447E-4</v>
      </c>
      <c r="E429" s="294">
        <v>9.7222222222222224E-3</v>
      </c>
      <c r="F429" s="294" t="s">
        <v>464</v>
      </c>
      <c r="G429" s="99" t="s">
        <v>723</v>
      </c>
      <c r="H429" s="99" t="s">
        <v>724</v>
      </c>
      <c r="I429" s="99" t="s">
        <v>465</v>
      </c>
      <c r="J429" s="295">
        <v>19950</v>
      </c>
      <c r="K429" s="295">
        <v>10850</v>
      </c>
      <c r="L429" s="100">
        <f t="shared" si="3"/>
        <v>9100</v>
      </c>
      <c r="M429" s="92"/>
    </row>
    <row r="430" spans="2:13" s="91" customFormat="1" ht="24.95" customHeight="1" x14ac:dyDescent="0.25">
      <c r="B430" s="98">
        <v>535</v>
      </c>
      <c r="C430" s="291">
        <v>44336</v>
      </c>
      <c r="D430" s="97">
        <v>3.6805555555555557E-2</v>
      </c>
      <c r="E430" s="97">
        <v>4.6527777777777779E-2</v>
      </c>
      <c r="F430" s="97" t="s">
        <v>461</v>
      </c>
      <c r="G430" s="99" t="s">
        <v>723</v>
      </c>
      <c r="H430" s="99" t="s">
        <v>724</v>
      </c>
      <c r="I430" s="304" t="s">
        <v>484</v>
      </c>
      <c r="J430" s="305">
        <v>13720</v>
      </c>
      <c r="K430" s="305">
        <v>11160</v>
      </c>
      <c r="L430" s="100">
        <f t="shared" si="3"/>
        <v>2560</v>
      </c>
      <c r="M430" s="92"/>
    </row>
    <row r="431" spans="2:13" s="91" customFormat="1" ht="24.95" customHeight="1" x14ac:dyDescent="0.25">
      <c r="B431" s="293">
        <v>536</v>
      </c>
      <c r="C431" s="291">
        <v>44336</v>
      </c>
      <c r="D431" s="294">
        <v>0.10694444444444444</v>
      </c>
      <c r="E431" s="294">
        <v>0.11388888888888889</v>
      </c>
      <c r="F431" s="294" t="s">
        <v>464</v>
      </c>
      <c r="G431" s="99" t="s">
        <v>723</v>
      </c>
      <c r="H431" s="99" t="s">
        <v>724</v>
      </c>
      <c r="I431" s="99" t="s">
        <v>465</v>
      </c>
      <c r="J431" s="295">
        <v>17360</v>
      </c>
      <c r="K431" s="295">
        <v>10830</v>
      </c>
      <c r="L431" s="100">
        <f t="shared" si="3"/>
        <v>6530</v>
      </c>
      <c r="M431" s="92"/>
    </row>
    <row r="432" spans="2:13" s="91" customFormat="1" ht="24.95" customHeight="1" x14ac:dyDescent="0.25">
      <c r="B432" s="293">
        <v>548</v>
      </c>
      <c r="C432" s="291">
        <v>44336</v>
      </c>
      <c r="D432" s="294">
        <v>0.47361111111111115</v>
      </c>
      <c r="E432" s="294">
        <v>0.48055555555555557</v>
      </c>
      <c r="F432" s="294" t="s">
        <v>461</v>
      </c>
      <c r="G432" s="99" t="s">
        <v>723</v>
      </c>
      <c r="H432" s="99" t="s">
        <v>724</v>
      </c>
      <c r="I432" s="99" t="s">
        <v>470</v>
      </c>
      <c r="J432" s="295">
        <v>17860</v>
      </c>
      <c r="K432" s="295">
        <v>10940</v>
      </c>
      <c r="L432" s="100">
        <f t="shared" si="3"/>
        <v>6920</v>
      </c>
      <c r="M432" s="92"/>
    </row>
    <row r="433" spans="2:13" s="91" customFormat="1" ht="24.95" customHeight="1" x14ac:dyDescent="0.25">
      <c r="B433" s="293">
        <v>549</v>
      </c>
      <c r="C433" s="291">
        <v>44336</v>
      </c>
      <c r="D433" s="294">
        <v>0.49791666666666662</v>
      </c>
      <c r="E433" s="294">
        <v>0.50416666666666665</v>
      </c>
      <c r="F433" s="294" t="s">
        <v>467</v>
      </c>
      <c r="G433" s="99" t="s">
        <v>723</v>
      </c>
      <c r="H433" s="99" t="s">
        <v>724</v>
      </c>
      <c r="I433" s="99" t="s">
        <v>474</v>
      </c>
      <c r="J433" s="295">
        <v>15700</v>
      </c>
      <c r="K433" s="295">
        <v>10950</v>
      </c>
      <c r="L433" s="100">
        <f t="shared" si="3"/>
        <v>4750</v>
      </c>
      <c r="M433" s="92"/>
    </row>
    <row r="434" spans="2:13" s="91" customFormat="1" ht="24.95" customHeight="1" x14ac:dyDescent="0.25">
      <c r="B434" s="293">
        <v>550</v>
      </c>
      <c r="C434" s="291">
        <v>44336</v>
      </c>
      <c r="D434" s="294">
        <v>0.50347222222222221</v>
      </c>
      <c r="E434" s="294">
        <v>0.51041666666666663</v>
      </c>
      <c r="F434" s="294" t="s">
        <v>464</v>
      </c>
      <c r="G434" s="99" t="s">
        <v>723</v>
      </c>
      <c r="H434" s="99" t="s">
        <v>724</v>
      </c>
      <c r="I434" s="99" t="s">
        <v>472</v>
      </c>
      <c r="J434" s="295">
        <v>18520</v>
      </c>
      <c r="K434" s="295">
        <v>10750</v>
      </c>
      <c r="L434" s="100">
        <f t="shared" si="3"/>
        <v>7770</v>
      </c>
      <c r="M434" s="92"/>
    </row>
    <row r="435" spans="2:13" s="91" customFormat="1" ht="24.95" customHeight="1" x14ac:dyDescent="0.25">
      <c r="B435" s="293">
        <v>553</v>
      </c>
      <c r="C435" s="291">
        <v>44336</v>
      </c>
      <c r="D435" s="294">
        <v>0.52500000000000002</v>
      </c>
      <c r="E435" s="294">
        <v>0.5395833333333333</v>
      </c>
      <c r="F435" s="294" t="s">
        <v>458</v>
      </c>
      <c r="G435" s="99" t="s">
        <v>723</v>
      </c>
      <c r="H435" s="99" t="s">
        <v>724</v>
      </c>
      <c r="I435" s="99" t="s">
        <v>481</v>
      </c>
      <c r="J435" s="295">
        <v>17460</v>
      </c>
      <c r="K435" s="295">
        <v>10680</v>
      </c>
      <c r="L435" s="100">
        <f t="shared" si="3"/>
        <v>6780</v>
      </c>
      <c r="M435" s="92"/>
    </row>
    <row r="436" spans="2:13" s="91" customFormat="1" ht="24.95" customHeight="1" x14ac:dyDescent="0.25">
      <c r="B436" s="293">
        <v>551</v>
      </c>
      <c r="C436" s="291">
        <v>44336</v>
      </c>
      <c r="D436" s="294">
        <v>0.52569444444444446</v>
      </c>
      <c r="E436" s="294">
        <v>0.53263888888888888</v>
      </c>
      <c r="F436" s="294" t="s">
        <v>482</v>
      </c>
      <c r="G436" s="99" t="s">
        <v>723</v>
      </c>
      <c r="H436" s="99" t="s">
        <v>724</v>
      </c>
      <c r="I436" s="99" t="s">
        <v>468</v>
      </c>
      <c r="J436" s="295">
        <v>9880</v>
      </c>
      <c r="K436" s="295">
        <v>7380</v>
      </c>
      <c r="L436" s="100">
        <f t="shared" si="3"/>
        <v>2500</v>
      </c>
      <c r="M436" s="92"/>
    </row>
    <row r="437" spans="2:13" s="91" customFormat="1" ht="24.95" customHeight="1" x14ac:dyDescent="0.25">
      <c r="B437" s="293">
        <v>554</v>
      </c>
      <c r="C437" s="291">
        <v>44336</v>
      </c>
      <c r="D437" s="294">
        <v>0.55833333333333335</v>
      </c>
      <c r="E437" s="294">
        <v>0.56388888888888888</v>
      </c>
      <c r="F437" s="294" t="s">
        <v>461</v>
      </c>
      <c r="G437" s="99" t="s">
        <v>723</v>
      </c>
      <c r="H437" s="99" t="s">
        <v>724</v>
      </c>
      <c r="I437" s="99" t="s">
        <v>470</v>
      </c>
      <c r="J437" s="295">
        <v>13430</v>
      </c>
      <c r="K437" s="295">
        <v>11130</v>
      </c>
      <c r="L437" s="100">
        <f t="shared" si="3"/>
        <v>2300</v>
      </c>
      <c r="M437" s="92"/>
    </row>
    <row r="438" spans="2:13" s="91" customFormat="1" ht="24.95" customHeight="1" x14ac:dyDescent="0.25">
      <c r="B438" s="293">
        <v>555</v>
      </c>
      <c r="C438" s="291">
        <v>44336</v>
      </c>
      <c r="D438" s="294">
        <v>0.60555555555555551</v>
      </c>
      <c r="E438" s="294">
        <v>0.61111111111111105</v>
      </c>
      <c r="F438" s="294" t="s">
        <v>482</v>
      </c>
      <c r="G438" s="99" t="s">
        <v>723</v>
      </c>
      <c r="H438" s="99" t="s">
        <v>724</v>
      </c>
      <c r="I438" s="99" t="s">
        <v>468</v>
      </c>
      <c r="J438" s="302">
        <v>8670</v>
      </c>
      <c r="K438" s="302">
        <v>7690</v>
      </c>
      <c r="L438" s="100">
        <f t="shared" si="3"/>
        <v>980</v>
      </c>
      <c r="M438" s="92"/>
    </row>
    <row r="439" spans="2:13" s="91" customFormat="1" ht="24.95" customHeight="1" x14ac:dyDescent="0.25">
      <c r="B439" s="98">
        <v>556</v>
      </c>
      <c r="C439" s="291">
        <v>44336</v>
      </c>
      <c r="D439" s="97">
        <v>0.6479166666666667</v>
      </c>
      <c r="E439" s="97">
        <v>0.65347222222222223</v>
      </c>
      <c r="F439" s="97" t="s">
        <v>464</v>
      </c>
      <c r="G439" s="99" t="s">
        <v>723</v>
      </c>
      <c r="H439" s="99" t="s">
        <v>724</v>
      </c>
      <c r="I439" s="97" t="s">
        <v>472</v>
      </c>
      <c r="J439" s="292">
        <v>14650</v>
      </c>
      <c r="K439" s="292">
        <v>10660</v>
      </c>
      <c r="L439" s="100">
        <f t="shared" si="3"/>
        <v>3990</v>
      </c>
      <c r="M439" s="92"/>
    </row>
    <row r="440" spans="2:13" s="91" customFormat="1" ht="24.95" customHeight="1" x14ac:dyDescent="0.25">
      <c r="B440" s="98">
        <v>559</v>
      </c>
      <c r="C440" s="291">
        <v>44336</v>
      </c>
      <c r="D440" s="97">
        <v>0.87986111111111109</v>
      </c>
      <c r="E440" s="97">
        <v>0.89097222222222217</v>
      </c>
      <c r="F440" s="294" t="s">
        <v>467</v>
      </c>
      <c r="G440" s="99" t="s">
        <v>723</v>
      </c>
      <c r="H440" s="99" t="s">
        <v>724</v>
      </c>
      <c r="I440" s="97" t="s">
        <v>483</v>
      </c>
      <c r="J440" s="292">
        <v>19490</v>
      </c>
      <c r="K440" s="292">
        <v>10910</v>
      </c>
      <c r="L440" s="100">
        <f t="shared" si="3"/>
        <v>8580</v>
      </c>
      <c r="M440" s="92"/>
    </row>
    <row r="441" spans="2:13" s="91" customFormat="1" ht="24.95" customHeight="1" x14ac:dyDescent="0.25">
      <c r="B441" s="98">
        <v>560</v>
      </c>
      <c r="C441" s="291">
        <v>44336</v>
      </c>
      <c r="D441" s="97">
        <v>0.9</v>
      </c>
      <c r="E441" s="97">
        <v>0.90694444444444444</v>
      </c>
      <c r="F441" s="97" t="s">
        <v>464</v>
      </c>
      <c r="G441" s="99" t="s">
        <v>723</v>
      </c>
      <c r="H441" s="99" t="s">
        <v>724</v>
      </c>
      <c r="I441" s="97" t="s">
        <v>459</v>
      </c>
      <c r="J441" s="292">
        <v>18990</v>
      </c>
      <c r="K441" s="292">
        <v>10950</v>
      </c>
      <c r="L441" s="100">
        <f t="shared" si="3"/>
        <v>8040</v>
      </c>
      <c r="M441" s="92"/>
    </row>
    <row r="442" spans="2:13" s="91" customFormat="1" ht="24.95" customHeight="1" x14ac:dyDescent="0.25">
      <c r="B442" s="98">
        <v>561</v>
      </c>
      <c r="C442" s="291">
        <v>44336</v>
      </c>
      <c r="D442" s="97">
        <v>0.94236111111111109</v>
      </c>
      <c r="E442" s="97">
        <v>0.9506944444444444</v>
      </c>
      <c r="F442" s="294" t="s">
        <v>461</v>
      </c>
      <c r="G442" s="99" t="s">
        <v>723</v>
      </c>
      <c r="H442" s="99" t="s">
        <v>724</v>
      </c>
      <c r="I442" s="97" t="s">
        <v>484</v>
      </c>
      <c r="J442" s="292">
        <v>19160</v>
      </c>
      <c r="K442" s="292">
        <v>11140</v>
      </c>
      <c r="L442" s="100">
        <f t="shared" si="3"/>
        <v>8020</v>
      </c>
      <c r="M442" s="92"/>
    </row>
    <row r="443" spans="2:13" s="91" customFormat="1" ht="24.95" customHeight="1" x14ac:dyDescent="0.25">
      <c r="B443" s="98">
        <v>562</v>
      </c>
      <c r="C443" s="291">
        <v>44336</v>
      </c>
      <c r="D443" s="97">
        <v>0.95347222222222217</v>
      </c>
      <c r="E443" s="97">
        <v>0.9590277777777777</v>
      </c>
      <c r="F443" s="97" t="s">
        <v>467</v>
      </c>
      <c r="G443" s="99" t="s">
        <v>723</v>
      </c>
      <c r="H443" s="99" t="s">
        <v>724</v>
      </c>
      <c r="I443" s="97" t="s">
        <v>483</v>
      </c>
      <c r="J443" s="292">
        <v>12280</v>
      </c>
      <c r="K443" s="292">
        <v>10830</v>
      </c>
      <c r="L443" s="100">
        <f t="shared" si="3"/>
        <v>1450</v>
      </c>
      <c r="M443" s="92"/>
    </row>
    <row r="444" spans="2:13" s="91" customFormat="1" ht="24.95" customHeight="1" x14ac:dyDescent="0.25">
      <c r="B444" s="98">
        <v>563</v>
      </c>
      <c r="C444" s="291">
        <v>44336</v>
      </c>
      <c r="D444" s="97">
        <v>0.96527777777777779</v>
      </c>
      <c r="E444" s="97">
        <v>0.97152777777777777</v>
      </c>
      <c r="F444" s="97" t="s">
        <v>464</v>
      </c>
      <c r="G444" s="99" t="s">
        <v>723</v>
      </c>
      <c r="H444" s="99" t="s">
        <v>724</v>
      </c>
      <c r="I444" s="97" t="s">
        <v>459</v>
      </c>
      <c r="J444" s="292">
        <v>12850</v>
      </c>
      <c r="K444" s="292">
        <v>10840</v>
      </c>
      <c r="L444" s="100">
        <f t="shared" si="3"/>
        <v>2010</v>
      </c>
      <c r="M444" s="92"/>
    </row>
    <row r="445" spans="2:13" s="91" customFormat="1" ht="24.95" customHeight="1" x14ac:dyDescent="0.25">
      <c r="B445" s="98">
        <v>564</v>
      </c>
      <c r="C445" s="291">
        <v>44337</v>
      </c>
      <c r="D445" s="97">
        <v>5.9722222222222225E-2</v>
      </c>
      <c r="E445" s="97">
        <v>6.805555555555555E-2</v>
      </c>
      <c r="F445" s="97" t="s">
        <v>461</v>
      </c>
      <c r="G445" s="99" t="s">
        <v>723</v>
      </c>
      <c r="H445" s="99" t="s">
        <v>724</v>
      </c>
      <c r="I445" s="97" t="s">
        <v>484</v>
      </c>
      <c r="J445" s="292">
        <v>14370</v>
      </c>
      <c r="K445" s="292">
        <v>11100</v>
      </c>
      <c r="L445" s="100">
        <f t="shared" si="3"/>
        <v>3270</v>
      </c>
      <c r="M445" s="92"/>
    </row>
    <row r="446" spans="2:13" s="91" customFormat="1" ht="24.95" customHeight="1" x14ac:dyDescent="0.25">
      <c r="B446" s="98">
        <v>573</v>
      </c>
      <c r="C446" s="291">
        <v>44337</v>
      </c>
      <c r="D446" s="97">
        <v>0.46736111111111112</v>
      </c>
      <c r="E446" s="97">
        <v>0.47083333333333338</v>
      </c>
      <c r="F446" s="97" t="s">
        <v>461</v>
      </c>
      <c r="G446" s="99" t="s">
        <v>723</v>
      </c>
      <c r="H446" s="99" t="s">
        <v>724</v>
      </c>
      <c r="I446" s="97" t="s">
        <v>470</v>
      </c>
      <c r="J446" s="292">
        <v>19400</v>
      </c>
      <c r="K446" s="292">
        <v>10970</v>
      </c>
      <c r="L446" s="100">
        <f t="shared" si="3"/>
        <v>8430</v>
      </c>
      <c r="M446" s="92"/>
    </row>
    <row r="447" spans="2:13" s="91" customFormat="1" ht="24.95" customHeight="1" x14ac:dyDescent="0.25">
      <c r="B447" s="98">
        <v>576</v>
      </c>
      <c r="C447" s="291">
        <v>44337</v>
      </c>
      <c r="D447" s="97">
        <v>0.50416666666666665</v>
      </c>
      <c r="E447" s="97">
        <v>0.50972222222222219</v>
      </c>
      <c r="F447" s="294" t="s">
        <v>464</v>
      </c>
      <c r="G447" s="99" t="s">
        <v>723</v>
      </c>
      <c r="H447" s="99" t="s">
        <v>724</v>
      </c>
      <c r="I447" s="97" t="s">
        <v>472</v>
      </c>
      <c r="J447" s="292">
        <v>18120</v>
      </c>
      <c r="K447" s="292">
        <v>10710</v>
      </c>
      <c r="L447" s="100">
        <f t="shared" si="3"/>
        <v>7410</v>
      </c>
      <c r="M447" s="92"/>
    </row>
    <row r="448" spans="2:13" s="91" customFormat="1" ht="24.95" customHeight="1" x14ac:dyDescent="0.25">
      <c r="B448" s="98">
        <v>577</v>
      </c>
      <c r="C448" s="291">
        <v>44337</v>
      </c>
      <c r="D448" s="97">
        <v>0.53333333333333333</v>
      </c>
      <c r="E448" s="97">
        <v>0.54236111111111118</v>
      </c>
      <c r="F448" s="97" t="s">
        <v>458</v>
      </c>
      <c r="G448" s="99" t="s">
        <v>723</v>
      </c>
      <c r="H448" s="99" t="s">
        <v>724</v>
      </c>
      <c r="I448" s="97" t="s">
        <v>465</v>
      </c>
      <c r="J448" s="292">
        <v>18690</v>
      </c>
      <c r="K448" s="292">
        <v>10830</v>
      </c>
      <c r="L448" s="100">
        <f t="shared" si="3"/>
        <v>7860</v>
      </c>
      <c r="M448" s="92"/>
    </row>
    <row r="449" spans="2:13" s="91" customFormat="1" ht="24.95" customHeight="1" x14ac:dyDescent="0.25">
      <c r="B449" s="98">
        <v>579</v>
      </c>
      <c r="C449" s="291">
        <v>44337</v>
      </c>
      <c r="D449" s="97">
        <v>0.54097222222222219</v>
      </c>
      <c r="E449" s="97">
        <v>0.55208333333333337</v>
      </c>
      <c r="F449" s="97" t="s">
        <v>482</v>
      </c>
      <c r="G449" s="99" t="s">
        <v>723</v>
      </c>
      <c r="H449" s="99" t="s">
        <v>724</v>
      </c>
      <c r="I449" s="97" t="s">
        <v>468</v>
      </c>
      <c r="J449" s="292">
        <v>11410</v>
      </c>
      <c r="K449" s="292">
        <v>7450</v>
      </c>
      <c r="L449" s="100">
        <f t="shared" si="3"/>
        <v>3960</v>
      </c>
      <c r="M449" s="92"/>
    </row>
    <row r="450" spans="2:13" s="91" customFormat="1" ht="24.95" customHeight="1" x14ac:dyDescent="0.25">
      <c r="B450" s="98">
        <v>578</v>
      </c>
      <c r="C450" s="291">
        <v>44337</v>
      </c>
      <c r="D450" s="97">
        <v>0.54166666666666663</v>
      </c>
      <c r="E450" s="97">
        <v>0.54861111111111105</v>
      </c>
      <c r="F450" s="97" t="s">
        <v>467</v>
      </c>
      <c r="G450" s="99" t="s">
        <v>723</v>
      </c>
      <c r="H450" s="99" t="s">
        <v>724</v>
      </c>
      <c r="I450" s="97" t="s">
        <v>480</v>
      </c>
      <c r="J450" s="292">
        <v>17390</v>
      </c>
      <c r="K450" s="292">
        <v>10780</v>
      </c>
      <c r="L450" s="100">
        <f t="shared" si="3"/>
        <v>6610</v>
      </c>
      <c r="M450" s="92"/>
    </row>
    <row r="451" spans="2:13" s="91" customFormat="1" ht="24.95" customHeight="1" x14ac:dyDescent="0.25">
      <c r="B451" s="98">
        <v>581</v>
      </c>
      <c r="C451" s="291">
        <v>44337</v>
      </c>
      <c r="D451" s="97">
        <v>0.56319444444444444</v>
      </c>
      <c r="E451" s="97">
        <v>0.56874999999999998</v>
      </c>
      <c r="F451" s="97" t="s">
        <v>461</v>
      </c>
      <c r="G451" s="99" t="s">
        <v>723</v>
      </c>
      <c r="H451" s="99" t="s">
        <v>724</v>
      </c>
      <c r="I451" s="97" t="s">
        <v>470</v>
      </c>
      <c r="J451" s="292">
        <v>14470</v>
      </c>
      <c r="K451" s="292">
        <v>11220</v>
      </c>
      <c r="L451" s="100">
        <f t="shared" si="3"/>
        <v>3250</v>
      </c>
      <c r="M451" s="92"/>
    </row>
    <row r="452" spans="2:13" s="91" customFormat="1" ht="24.95" customHeight="1" x14ac:dyDescent="0.25">
      <c r="B452" s="98">
        <v>594</v>
      </c>
      <c r="C452" s="291">
        <v>44337</v>
      </c>
      <c r="D452" s="97">
        <v>0.90486111111111101</v>
      </c>
      <c r="E452" s="97">
        <v>0.91180555555555554</v>
      </c>
      <c r="F452" s="97" t="s">
        <v>467</v>
      </c>
      <c r="G452" s="99" t="s">
        <v>723</v>
      </c>
      <c r="H452" s="99" t="s">
        <v>724</v>
      </c>
      <c r="I452" s="97" t="s">
        <v>483</v>
      </c>
      <c r="J452" s="292">
        <v>19180</v>
      </c>
      <c r="K452" s="292">
        <v>10930</v>
      </c>
      <c r="L452" s="100">
        <f t="shared" si="3"/>
        <v>8250</v>
      </c>
      <c r="M452" s="92"/>
    </row>
    <row r="453" spans="2:13" s="91" customFormat="1" ht="24.95" customHeight="1" x14ac:dyDescent="0.25">
      <c r="B453" s="98">
        <v>595</v>
      </c>
      <c r="C453" s="291">
        <v>44337</v>
      </c>
      <c r="D453" s="97">
        <v>0.90694444444444444</v>
      </c>
      <c r="E453" s="97">
        <v>0.9159722222222223</v>
      </c>
      <c r="F453" s="97" t="s">
        <v>461</v>
      </c>
      <c r="G453" s="99" t="s">
        <v>723</v>
      </c>
      <c r="H453" s="99" t="s">
        <v>724</v>
      </c>
      <c r="I453" s="97" t="s">
        <v>484</v>
      </c>
      <c r="J453" s="292">
        <v>19250</v>
      </c>
      <c r="K453" s="292">
        <v>11250</v>
      </c>
      <c r="L453" s="100">
        <f t="shared" si="3"/>
        <v>8000</v>
      </c>
      <c r="M453" s="92"/>
    </row>
    <row r="454" spans="2:13" s="91" customFormat="1" ht="24.95" customHeight="1" x14ac:dyDescent="0.25">
      <c r="B454" s="98">
        <v>596</v>
      </c>
      <c r="C454" s="291">
        <v>44337</v>
      </c>
      <c r="D454" s="97">
        <v>0.92013888888888884</v>
      </c>
      <c r="E454" s="97">
        <v>0.92847222222222225</v>
      </c>
      <c r="F454" s="97" t="s">
        <v>464</v>
      </c>
      <c r="G454" s="99" t="s">
        <v>723</v>
      </c>
      <c r="H454" s="99" t="s">
        <v>724</v>
      </c>
      <c r="I454" s="97" t="s">
        <v>459</v>
      </c>
      <c r="J454" s="292">
        <v>19680</v>
      </c>
      <c r="K454" s="292">
        <v>10980</v>
      </c>
      <c r="L454" s="100">
        <f t="shared" si="3"/>
        <v>8700</v>
      </c>
      <c r="M454" s="92"/>
    </row>
    <row r="455" spans="2:13" s="91" customFormat="1" ht="24.95" customHeight="1" x14ac:dyDescent="0.25">
      <c r="B455" s="98">
        <v>597</v>
      </c>
      <c r="C455" s="291">
        <v>44337</v>
      </c>
      <c r="D455" s="97">
        <v>0.9868055555555556</v>
      </c>
      <c r="E455" s="97">
        <v>0.99236111111111114</v>
      </c>
      <c r="F455" s="97" t="s">
        <v>467</v>
      </c>
      <c r="G455" s="99" t="s">
        <v>723</v>
      </c>
      <c r="H455" s="99" t="s">
        <v>724</v>
      </c>
      <c r="I455" s="97" t="s">
        <v>483</v>
      </c>
      <c r="J455" s="292">
        <v>14490</v>
      </c>
      <c r="K455" s="292">
        <v>10800</v>
      </c>
      <c r="L455" s="100">
        <f t="shared" si="3"/>
        <v>3690</v>
      </c>
      <c r="M455" s="92"/>
    </row>
    <row r="456" spans="2:13" s="91" customFormat="1" ht="24.95" customHeight="1" x14ac:dyDescent="0.25">
      <c r="B456" s="98">
        <v>598</v>
      </c>
      <c r="C456" s="291">
        <v>44338</v>
      </c>
      <c r="D456" s="97">
        <v>1.8055555555555557E-2</v>
      </c>
      <c r="E456" s="97">
        <v>2.4305555555555556E-2</v>
      </c>
      <c r="F456" s="97" t="s">
        <v>464</v>
      </c>
      <c r="G456" s="99" t="s">
        <v>723</v>
      </c>
      <c r="H456" s="99" t="s">
        <v>724</v>
      </c>
      <c r="I456" s="97" t="s">
        <v>459</v>
      </c>
      <c r="J456" s="292">
        <v>14970</v>
      </c>
      <c r="K456" s="292">
        <v>10810</v>
      </c>
      <c r="L456" s="100">
        <f t="shared" si="3"/>
        <v>4160</v>
      </c>
      <c r="M456" s="92"/>
    </row>
    <row r="457" spans="2:13" s="91" customFormat="1" ht="24.95" customHeight="1" x14ac:dyDescent="0.25">
      <c r="B457" s="98">
        <v>599</v>
      </c>
      <c r="C457" s="291">
        <v>44338</v>
      </c>
      <c r="D457" s="97">
        <v>5.2777777777777778E-2</v>
      </c>
      <c r="E457" s="97">
        <v>5.9722222222222225E-2</v>
      </c>
      <c r="F457" s="97" t="s">
        <v>461</v>
      </c>
      <c r="G457" s="99" t="s">
        <v>723</v>
      </c>
      <c r="H457" s="99" t="s">
        <v>724</v>
      </c>
      <c r="I457" s="97" t="s">
        <v>484</v>
      </c>
      <c r="J457" s="292">
        <v>16380</v>
      </c>
      <c r="K457" s="292">
        <v>11200</v>
      </c>
      <c r="L457" s="100">
        <f t="shared" si="3"/>
        <v>5180</v>
      </c>
      <c r="M457" s="92"/>
    </row>
    <row r="458" spans="2:13" s="91" customFormat="1" ht="24.95" customHeight="1" x14ac:dyDescent="0.25">
      <c r="B458" s="98">
        <v>603</v>
      </c>
      <c r="C458" s="291">
        <v>44338</v>
      </c>
      <c r="D458" s="97">
        <v>0.4236111111111111</v>
      </c>
      <c r="E458" s="97">
        <v>0.4284722222222222</v>
      </c>
      <c r="F458" s="97" t="s">
        <v>461</v>
      </c>
      <c r="G458" s="99" t="s">
        <v>723</v>
      </c>
      <c r="H458" s="99" t="s">
        <v>724</v>
      </c>
      <c r="I458" s="97" t="s">
        <v>474</v>
      </c>
      <c r="J458" s="292">
        <v>18240</v>
      </c>
      <c r="K458" s="292">
        <v>10930</v>
      </c>
      <c r="L458" s="100">
        <f t="shared" si="3"/>
        <v>7310</v>
      </c>
      <c r="M458" s="92"/>
    </row>
    <row r="459" spans="2:13" s="91" customFormat="1" ht="24.95" customHeight="1" x14ac:dyDescent="0.25">
      <c r="B459" s="98">
        <v>604</v>
      </c>
      <c r="C459" s="291">
        <v>44338</v>
      </c>
      <c r="D459" s="97">
        <v>0.4916666666666667</v>
      </c>
      <c r="E459" s="97">
        <v>0.50069444444444444</v>
      </c>
      <c r="F459" s="97" t="s">
        <v>467</v>
      </c>
      <c r="G459" s="99" t="s">
        <v>723</v>
      </c>
      <c r="H459" s="99" t="s">
        <v>724</v>
      </c>
      <c r="I459" s="97" t="s">
        <v>468</v>
      </c>
      <c r="J459" s="292">
        <v>17740</v>
      </c>
      <c r="K459" s="292">
        <v>10620</v>
      </c>
      <c r="L459" s="100">
        <f t="shared" si="3"/>
        <v>7120</v>
      </c>
      <c r="M459" s="92"/>
    </row>
    <row r="460" spans="2:13" s="91" customFormat="1" ht="24.95" customHeight="1" x14ac:dyDescent="0.25">
      <c r="B460" s="98">
        <v>605</v>
      </c>
      <c r="C460" s="291">
        <v>44338</v>
      </c>
      <c r="D460" s="97">
        <v>0.51180555555555551</v>
      </c>
      <c r="E460" s="97">
        <v>0.51736111111111105</v>
      </c>
      <c r="F460" s="97" t="s">
        <v>461</v>
      </c>
      <c r="G460" s="99" t="s">
        <v>723</v>
      </c>
      <c r="H460" s="99" t="s">
        <v>724</v>
      </c>
      <c r="I460" s="97" t="s">
        <v>474</v>
      </c>
      <c r="J460" s="292">
        <v>14150</v>
      </c>
      <c r="K460" s="292">
        <v>10980</v>
      </c>
      <c r="L460" s="100">
        <f t="shared" si="3"/>
        <v>3170</v>
      </c>
      <c r="M460" s="92"/>
    </row>
    <row r="461" spans="2:13" s="91" customFormat="1" ht="24.95" customHeight="1" x14ac:dyDescent="0.25">
      <c r="B461" s="98">
        <v>606</v>
      </c>
      <c r="C461" s="291">
        <v>44338</v>
      </c>
      <c r="D461" s="97">
        <v>0.52847222222222223</v>
      </c>
      <c r="E461" s="97">
        <v>0.53541666666666665</v>
      </c>
      <c r="F461" s="97" t="s">
        <v>464</v>
      </c>
      <c r="G461" s="99" t="s">
        <v>723</v>
      </c>
      <c r="H461" s="99" t="s">
        <v>724</v>
      </c>
      <c r="I461" s="97" t="s">
        <v>472</v>
      </c>
      <c r="J461" s="292">
        <v>19370</v>
      </c>
      <c r="K461" s="292">
        <v>10730</v>
      </c>
      <c r="L461" s="100">
        <f t="shared" si="3"/>
        <v>8640</v>
      </c>
      <c r="M461" s="92"/>
    </row>
    <row r="462" spans="2:13" s="91" customFormat="1" ht="24.95" customHeight="1" x14ac:dyDescent="0.25">
      <c r="B462" s="98">
        <v>607</v>
      </c>
      <c r="C462" s="291">
        <v>44338</v>
      </c>
      <c r="D462" s="97">
        <v>0.53194444444444444</v>
      </c>
      <c r="E462" s="97">
        <v>0.5395833333333333</v>
      </c>
      <c r="F462" s="97" t="s">
        <v>458</v>
      </c>
      <c r="G462" s="99" t="s">
        <v>723</v>
      </c>
      <c r="H462" s="99" t="s">
        <v>724</v>
      </c>
      <c r="I462" s="97" t="s">
        <v>481</v>
      </c>
      <c r="J462" s="292">
        <v>18580</v>
      </c>
      <c r="K462" s="292">
        <v>10800</v>
      </c>
      <c r="L462" s="100">
        <f t="shared" ref="L462:L525" si="4">J462-K462</f>
        <v>7780</v>
      </c>
      <c r="M462" s="92"/>
    </row>
    <row r="463" spans="2:13" s="91" customFormat="1" ht="24.95" customHeight="1" x14ac:dyDescent="0.25">
      <c r="B463" s="290" t="s">
        <v>485</v>
      </c>
      <c r="C463" s="291">
        <v>44338</v>
      </c>
      <c r="D463" s="97">
        <v>0.88958333333333339</v>
      </c>
      <c r="E463" s="97">
        <v>0.89722222222222225</v>
      </c>
      <c r="F463" s="294" t="s">
        <v>467</v>
      </c>
      <c r="G463" s="99" t="s">
        <v>723</v>
      </c>
      <c r="H463" s="99" t="s">
        <v>724</v>
      </c>
      <c r="I463" s="97" t="s">
        <v>459</v>
      </c>
      <c r="J463" s="292">
        <v>18780</v>
      </c>
      <c r="K463" s="292">
        <v>10840</v>
      </c>
      <c r="L463" s="100">
        <f t="shared" si="4"/>
        <v>7940</v>
      </c>
      <c r="M463" s="92"/>
    </row>
    <row r="464" spans="2:13" s="91" customFormat="1" ht="24.95" customHeight="1" x14ac:dyDescent="0.25">
      <c r="B464" s="306" t="s">
        <v>486</v>
      </c>
      <c r="C464" s="291">
        <v>44338</v>
      </c>
      <c r="D464" s="294">
        <v>0.8930555555555556</v>
      </c>
      <c r="E464" s="294">
        <v>0.89930555555555547</v>
      </c>
      <c r="F464" s="294" t="s">
        <v>458</v>
      </c>
      <c r="G464" s="99" t="s">
        <v>723</v>
      </c>
      <c r="H464" s="99" t="s">
        <v>724</v>
      </c>
      <c r="I464" s="99" t="s">
        <v>483</v>
      </c>
      <c r="J464" s="292">
        <v>20300</v>
      </c>
      <c r="K464" s="292">
        <v>10840</v>
      </c>
      <c r="L464" s="100">
        <f t="shared" si="4"/>
        <v>9460</v>
      </c>
      <c r="M464" s="92"/>
    </row>
    <row r="465" spans="2:13" s="91" customFormat="1" ht="24.95" customHeight="1" x14ac:dyDescent="0.25">
      <c r="B465" s="306" t="s">
        <v>487</v>
      </c>
      <c r="C465" s="291">
        <v>44338</v>
      </c>
      <c r="D465" s="294">
        <v>0.95000000000000007</v>
      </c>
      <c r="E465" s="294">
        <v>0.9590277777777777</v>
      </c>
      <c r="F465" s="294" t="s">
        <v>461</v>
      </c>
      <c r="G465" s="99" t="s">
        <v>723</v>
      </c>
      <c r="H465" s="99" t="s">
        <v>724</v>
      </c>
      <c r="I465" s="99" t="s">
        <v>484</v>
      </c>
      <c r="J465" s="292">
        <v>18510</v>
      </c>
      <c r="K465" s="295">
        <v>11140</v>
      </c>
      <c r="L465" s="100">
        <f t="shared" si="4"/>
        <v>7370</v>
      </c>
      <c r="M465" s="92"/>
    </row>
    <row r="466" spans="2:13" s="91" customFormat="1" ht="24.95" customHeight="1" x14ac:dyDescent="0.25">
      <c r="B466" s="290" t="s">
        <v>488</v>
      </c>
      <c r="C466" s="291">
        <v>44338</v>
      </c>
      <c r="D466" s="97">
        <v>0.99722222222222223</v>
      </c>
      <c r="E466" s="97">
        <v>4.1666666666666666E-3</v>
      </c>
      <c r="F466" s="294" t="s">
        <v>458</v>
      </c>
      <c r="G466" s="99" t="s">
        <v>723</v>
      </c>
      <c r="H466" s="99" t="s">
        <v>724</v>
      </c>
      <c r="I466" s="97" t="s">
        <v>483</v>
      </c>
      <c r="J466" s="292">
        <v>15190</v>
      </c>
      <c r="K466" s="292">
        <v>10830</v>
      </c>
      <c r="L466" s="100">
        <f t="shared" si="4"/>
        <v>4360</v>
      </c>
      <c r="M466" s="92"/>
    </row>
    <row r="467" spans="2:13" s="91" customFormat="1" ht="24.95" customHeight="1" x14ac:dyDescent="0.25">
      <c r="B467" s="290" t="s">
        <v>489</v>
      </c>
      <c r="C467" s="291">
        <v>44339</v>
      </c>
      <c r="D467" s="97">
        <v>2.7777777777777776E-2</v>
      </c>
      <c r="E467" s="97">
        <v>3.4027777777777775E-2</v>
      </c>
      <c r="F467" s="97" t="s">
        <v>461</v>
      </c>
      <c r="G467" s="99" t="s">
        <v>723</v>
      </c>
      <c r="H467" s="99" t="s">
        <v>724</v>
      </c>
      <c r="I467" s="97" t="s">
        <v>484</v>
      </c>
      <c r="J467" s="292">
        <v>14060</v>
      </c>
      <c r="K467" s="292">
        <v>11130</v>
      </c>
      <c r="L467" s="100">
        <f t="shared" si="4"/>
        <v>2930</v>
      </c>
      <c r="M467" s="92"/>
    </row>
    <row r="468" spans="2:13" s="91" customFormat="1" ht="24.95" customHeight="1" x14ac:dyDescent="0.25">
      <c r="B468" s="290" t="s">
        <v>490</v>
      </c>
      <c r="C468" s="291">
        <v>44339</v>
      </c>
      <c r="D468" s="97">
        <v>2.8472222222222222E-2</v>
      </c>
      <c r="E468" s="97">
        <v>3.6111111111111115E-2</v>
      </c>
      <c r="F468" s="97" t="s">
        <v>467</v>
      </c>
      <c r="G468" s="99" t="s">
        <v>723</v>
      </c>
      <c r="H468" s="99" t="s">
        <v>724</v>
      </c>
      <c r="I468" s="97" t="s">
        <v>459</v>
      </c>
      <c r="J468" s="292">
        <v>16210</v>
      </c>
      <c r="K468" s="292">
        <v>10850</v>
      </c>
      <c r="L468" s="100">
        <f t="shared" si="4"/>
        <v>5360</v>
      </c>
      <c r="M468" s="92"/>
    </row>
    <row r="469" spans="2:13" s="91" customFormat="1" ht="24.95" customHeight="1" x14ac:dyDescent="0.25">
      <c r="B469" s="290" t="s">
        <v>491</v>
      </c>
      <c r="C469" s="291">
        <v>44339</v>
      </c>
      <c r="D469" s="97">
        <v>0.4055555555555555</v>
      </c>
      <c r="E469" s="97">
        <v>0.41111111111111115</v>
      </c>
      <c r="F469" s="97" t="s">
        <v>464</v>
      </c>
      <c r="G469" s="99" t="s">
        <v>723</v>
      </c>
      <c r="H469" s="99" t="s">
        <v>724</v>
      </c>
      <c r="I469" s="97" t="s">
        <v>470</v>
      </c>
      <c r="J469" s="292">
        <v>14250</v>
      </c>
      <c r="K469" s="292">
        <v>10650</v>
      </c>
      <c r="L469" s="100">
        <f t="shared" si="4"/>
        <v>3600</v>
      </c>
      <c r="M469" s="92"/>
    </row>
    <row r="470" spans="2:13" s="91" customFormat="1" ht="24.95" customHeight="1" x14ac:dyDescent="0.25">
      <c r="B470" s="290" t="s">
        <v>492</v>
      </c>
      <c r="C470" s="291">
        <v>44339</v>
      </c>
      <c r="D470" s="97">
        <v>0.62986111111111109</v>
      </c>
      <c r="E470" s="97">
        <v>0.63680555555555551</v>
      </c>
      <c r="F470" s="97" t="s">
        <v>464</v>
      </c>
      <c r="G470" s="99" t="s">
        <v>723</v>
      </c>
      <c r="H470" s="99" t="s">
        <v>724</v>
      </c>
      <c r="I470" s="97" t="s">
        <v>470</v>
      </c>
      <c r="J470" s="292">
        <v>16850</v>
      </c>
      <c r="K470" s="292">
        <v>10770</v>
      </c>
      <c r="L470" s="100">
        <f t="shared" si="4"/>
        <v>6080</v>
      </c>
      <c r="M470" s="92"/>
    </row>
    <row r="471" spans="2:13" s="91" customFormat="1" ht="24.95" customHeight="1" x14ac:dyDescent="0.25">
      <c r="B471" s="290" t="s">
        <v>493</v>
      </c>
      <c r="C471" s="291">
        <v>44339</v>
      </c>
      <c r="D471" s="97">
        <v>0.93819444444444444</v>
      </c>
      <c r="E471" s="97">
        <v>0.94444444444444453</v>
      </c>
      <c r="F471" s="294" t="s">
        <v>464</v>
      </c>
      <c r="G471" s="99" t="s">
        <v>723</v>
      </c>
      <c r="H471" s="99" t="s">
        <v>724</v>
      </c>
      <c r="I471" s="97" t="s">
        <v>459</v>
      </c>
      <c r="J471" s="292">
        <v>15540</v>
      </c>
      <c r="K471" s="292">
        <v>10790</v>
      </c>
      <c r="L471" s="100">
        <f t="shared" si="4"/>
        <v>4750</v>
      </c>
      <c r="M471" s="92"/>
    </row>
    <row r="472" spans="2:13" s="91" customFormat="1" ht="24.95" customHeight="1" x14ac:dyDescent="0.25">
      <c r="B472" s="290" t="s">
        <v>494</v>
      </c>
      <c r="C472" s="291">
        <v>44340</v>
      </c>
      <c r="D472" s="97">
        <v>0.42152777777777778</v>
      </c>
      <c r="E472" s="97">
        <v>0.42986111111111108</v>
      </c>
      <c r="F472" s="298" t="s">
        <v>482</v>
      </c>
      <c r="G472" s="99" t="s">
        <v>723</v>
      </c>
      <c r="H472" s="99" t="s">
        <v>724</v>
      </c>
      <c r="I472" s="97" t="s">
        <v>465</v>
      </c>
      <c r="J472" s="292">
        <v>10340</v>
      </c>
      <c r="K472" s="292">
        <v>7390</v>
      </c>
      <c r="L472" s="100">
        <f t="shared" si="4"/>
        <v>2950</v>
      </c>
      <c r="M472" s="92"/>
    </row>
    <row r="473" spans="2:13" s="91" customFormat="1" ht="24.95" customHeight="1" x14ac:dyDescent="0.25">
      <c r="B473" s="290" t="s">
        <v>495</v>
      </c>
      <c r="C473" s="291">
        <v>44340</v>
      </c>
      <c r="D473" s="97">
        <v>0.48819444444444443</v>
      </c>
      <c r="E473" s="97">
        <v>0.49583333333333335</v>
      </c>
      <c r="F473" s="294" t="s">
        <v>458</v>
      </c>
      <c r="G473" s="99" t="s">
        <v>723</v>
      </c>
      <c r="H473" s="99" t="s">
        <v>724</v>
      </c>
      <c r="I473" s="97" t="s">
        <v>481</v>
      </c>
      <c r="J473" s="292">
        <v>18620</v>
      </c>
      <c r="K473" s="292">
        <v>10580</v>
      </c>
      <c r="L473" s="100">
        <f t="shared" si="4"/>
        <v>8040</v>
      </c>
      <c r="M473" s="92"/>
    </row>
    <row r="474" spans="2:13" s="91" customFormat="1" ht="24.95" customHeight="1" x14ac:dyDescent="0.25">
      <c r="B474" s="290" t="s">
        <v>496</v>
      </c>
      <c r="C474" s="291">
        <v>44340</v>
      </c>
      <c r="D474" s="97">
        <v>0.50416666666666665</v>
      </c>
      <c r="E474" s="97">
        <v>0.51250000000000007</v>
      </c>
      <c r="F474" s="294" t="s">
        <v>461</v>
      </c>
      <c r="G474" s="99" t="s">
        <v>723</v>
      </c>
      <c r="H474" s="99" t="s">
        <v>724</v>
      </c>
      <c r="I474" s="97" t="s">
        <v>470</v>
      </c>
      <c r="J474" s="292">
        <v>21180</v>
      </c>
      <c r="K474" s="292">
        <v>11020</v>
      </c>
      <c r="L474" s="100">
        <f t="shared" si="4"/>
        <v>10160</v>
      </c>
      <c r="M474" s="92"/>
    </row>
    <row r="475" spans="2:13" s="91" customFormat="1" ht="24.95" customHeight="1" x14ac:dyDescent="0.25">
      <c r="B475" s="290" t="s">
        <v>497</v>
      </c>
      <c r="C475" s="291">
        <v>44340</v>
      </c>
      <c r="D475" s="97">
        <v>0.52083333333333337</v>
      </c>
      <c r="E475" s="97">
        <v>0.51388888888888895</v>
      </c>
      <c r="F475" s="97" t="s">
        <v>464</v>
      </c>
      <c r="G475" s="99" t="s">
        <v>723</v>
      </c>
      <c r="H475" s="99" t="s">
        <v>724</v>
      </c>
      <c r="I475" s="97" t="s">
        <v>472</v>
      </c>
      <c r="J475" s="292">
        <v>20100</v>
      </c>
      <c r="K475" s="292">
        <v>10740</v>
      </c>
      <c r="L475" s="100">
        <f t="shared" si="4"/>
        <v>9360</v>
      </c>
      <c r="M475" s="92"/>
    </row>
    <row r="476" spans="2:13" s="91" customFormat="1" ht="24.95" customHeight="1" x14ac:dyDescent="0.25">
      <c r="B476" s="290" t="s">
        <v>498</v>
      </c>
      <c r="C476" s="291">
        <v>44340</v>
      </c>
      <c r="D476" s="97">
        <v>0.52569444444444446</v>
      </c>
      <c r="E476" s="97">
        <v>0.53263888888888888</v>
      </c>
      <c r="F476" s="97" t="s">
        <v>467</v>
      </c>
      <c r="G476" s="99" t="s">
        <v>723</v>
      </c>
      <c r="H476" s="99" t="s">
        <v>724</v>
      </c>
      <c r="I476" s="97" t="s">
        <v>474</v>
      </c>
      <c r="J476" s="292">
        <v>18870</v>
      </c>
      <c r="K476" s="292">
        <v>10600</v>
      </c>
      <c r="L476" s="100">
        <f t="shared" si="4"/>
        <v>8270</v>
      </c>
      <c r="M476" s="92"/>
    </row>
    <row r="477" spans="2:13" s="91" customFormat="1" ht="24.95" customHeight="1" x14ac:dyDescent="0.25">
      <c r="B477" s="290" t="s">
        <v>499</v>
      </c>
      <c r="C477" s="291">
        <v>44340</v>
      </c>
      <c r="D477" s="97">
        <v>0.58333333333333337</v>
      </c>
      <c r="E477" s="97">
        <v>0.59166666666666667</v>
      </c>
      <c r="F477" s="97" t="s">
        <v>458</v>
      </c>
      <c r="G477" s="99" t="s">
        <v>723</v>
      </c>
      <c r="H477" s="99" t="s">
        <v>724</v>
      </c>
      <c r="I477" s="97" t="s">
        <v>481</v>
      </c>
      <c r="J477" s="292">
        <v>14770</v>
      </c>
      <c r="K477" s="292">
        <v>10670</v>
      </c>
      <c r="L477" s="100">
        <f t="shared" si="4"/>
        <v>4100</v>
      </c>
      <c r="M477" s="92"/>
    </row>
    <row r="478" spans="2:13" s="91" customFormat="1" ht="24.95" customHeight="1" x14ac:dyDescent="0.25">
      <c r="B478" s="290" t="s">
        <v>500</v>
      </c>
      <c r="C478" s="291">
        <v>44340</v>
      </c>
      <c r="D478" s="97">
        <v>0.59791666666666665</v>
      </c>
      <c r="E478" s="97">
        <v>0.60416666666666663</v>
      </c>
      <c r="F478" s="294" t="s">
        <v>482</v>
      </c>
      <c r="G478" s="99" t="s">
        <v>723</v>
      </c>
      <c r="H478" s="99" t="s">
        <v>724</v>
      </c>
      <c r="I478" s="97" t="s">
        <v>465</v>
      </c>
      <c r="J478" s="292">
        <v>10180</v>
      </c>
      <c r="K478" s="292">
        <v>7370</v>
      </c>
      <c r="L478" s="100">
        <f t="shared" si="4"/>
        <v>2810</v>
      </c>
      <c r="M478" s="92"/>
    </row>
    <row r="479" spans="2:13" s="91" customFormat="1" ht="24.95" customHeight="1" x14ac:dyDescent="0.25">
      <c r="B479" s="290" t="s">
        <v>501</v>
      </c>
      <c r="C479" s="291">
        <v>44340</v>
      </c>
      <c r="D479" s="97">
        <v>0.65138888888888891</v>
      </c>
      <c r="E479" s="97">
        <v>0.65694444444444444</v>
      </c>
      <c r="F479" s="294" t="s">
        <v>467</v>
      </c>
      <c r="G479" s="99" t="s">
        <v>723</v>
      </c>
      <c r="H479" s="99" t="s">
        <v>724</v>
      </c>
      <c r="I479" s="97" t="s">
        <v>474</v>
      </c>
      <c r="J479" s="292">
        <v>13950</v>
      </c>
      <c r="K479" s="292">
        <v>10620</v>
      </c>
      <c r="L479" s="100">
        <f t="shared" si="4"/>
        <v>3330</v>
      </c>
      <c r="M479" s="92"/>
    </row>
    <row r="480" spans="2:13" s="91" customFormat="1" ht="24.95" customHeight="1" x14ac:dyDescent="0.25">
      <c r="B480" s="290" t="s">
        <v>502</v>
      </c>
      <c r="C480" s="291">
        <v>44340</v>
      </c>
      <c r="D480" s="97">
        <v>0.68333333333333324</v>
      </c>
      <c r="E480" s="97">
        <v>0.68958333333333333</v>
      </c>
      <c r="F480" s="97" t="s">
        <v>464</v>
      </c>
      <c r="G480" s="99" t="s">
        <v>723</v>
      </c>
      <c r="H480" s="99" t="s">
        <v>724</v>
      </c>
      <c r="I480" s="97" t="s">
        <v>472</v>
      </c>
      <c r="J480" s="292">
        <v>16520</v>
      </c>
      <c r="K480" s="292">
        <v>10780</v>
      </c>
      <c r="L480" s="100">
        <f t="shared" si="4"/>
        <v>5740</v>
      </c>
      <c r="M480" s="92"/>
    </row>
    <row r="481" spans="2:13" s="91" customFormat="1" ht="24.95" customHeight="1" x14ac:dyDescent="0.25">
      <c r="B481" s="290" t="s">
        <v>503</v>
      </c>
      <c r="C481" s="291">
        <v>44340</v>
      </c>
      <c r="D481" s="97">
        <v>0.68819444444444444</v>
      </c>
      <c r="E481" s="97">
        <v>0.69861111111111107</v>
      </c>
      <c r="F481" s="97" t="s">
        <v>461</v>
      </c>
      <c r="G481" s="99" t="s">
        <v>723</v>
      </c>
      <c r="H481" s="99" t="s">
        <v>724</v>
      </c>
      <c r="I481" s="97" t="s">
        <v>470</v>
      </c>
      <c r="J481" s="292">
        <v>17520</v>
      </c>
      <c r="K481" s="292">
        <v>10920</v>
      </c>
      <c r="L481" s="100">
        <f t="shared" si="4"/>
        <v>6600</v>
      </c>
      <c r="M481" s="92"/>
    </row>
    <row r="482" spans="2:13" s="91" customFormat="1" ht="24.95" customHeight="1" x14ac:dyDescent="0.25">
      <c r="B482" s="290" t="s">
        <v>504</v>
      </c>
      <c r="C482" s="291">
        <v>44340</v>
      </c>
      <c r="D482" s="97">
        <v>0.88541666666666663</v>
      </c>
      <c r="E482" s="97">
        <v>0.89236111111111116</v>
      </c>
      <c r="F482" s="294" t="s">
        <v>458</v>
      </c>
      <c r="G482" s="99" t="s">
        <v>723</v>
      </c>
      <c r="H482" s="99" t="s">
        <v>724</v>
      </c>
      <c r="I482" s="97" t="s">
        <v>483</v>
      </c>
      <c r="J482" s="292">
        <v>19990</v>
      </c>
      <c r="K482" s="292">
        <v>10770</v>
      </c>
      <c r="L482" s="100">
        <f t="shared" si="4"/>
        <v>9220</v>
      </c>
      <c r="M482" s="92"/>
    </row>
    <row r="483" spans="2:13" s="91" customFormat="1" ht="24.95" customHeight="1" x14ac:dyDescent="0.25">
      <c r="B483" s="290" t="s">
        <v>505</v>
      </c>
      <c r="C483" s="291">
        <v>44340</v>
      </c>
      <c r="D483" s="97">
        <v>0.90277777777777779</v>
      </c>
      <c r="E483" s="97">
        <v>0.90972222222222221</v>
      </c>
      <c r="F483" s="97" t="s">
        <v>464</v>
      </c>
      <c r="G483" s="99" t="s">
        <v>723</v>
      </c>
      <c r="H483" s="99" t="s">
        <v>724</v>
      </c>
      <c r="I483" s="97" t="s">
        <v>459</v>
      </c>
      <c r="J483" s="292">
        <v>19930</v>
      </c>
      <c r="K483" s="292">
        <v>10770</v>
      </c>
      <c r="L483" s="100">
        <f t="shared" si="4"/>
        <v>9160</v>
      </c>
      <c r="M483" s="92"/>
    </row>
    <row r="484" spans="2:13" s="91" customFormat="1" ht="24.95" customHeight="1" x14ac:dyDescent="0.25">
      <c r="B484" s="290" t="s">
        <v>506</v>
      </c>
      <c r="C484" s="291">
        <v>44340</v>
      </c>
      <c r="D484" s="97">
        <v>0.89722222222222225</v>
      </c>
      <c r="E484" s="97">
        <v>0.90416666666666667</v>
      </c>
      <c r="F484" s="294" t="s">
        <v>461</v>
      </c>
      <c r="G484" s="99" t="s">
        <v>723</v>
      </c>
      <c r="H484" s="99" t="s">
        <v>724</v>
      </c>
      <c r="I484" s="97" t="s">
        <v>484</v>
      </c>
      <c r="J484" s="292">
        <v>19640</v>
      </c>
      <c r="K484" s="292">
        <v>11090</v>
      </c>
      <c r="L484" s="100">
        <f t="shared" si="4"/>
        <v>8550</v>
      </c>
      <c r="M484" s="92"/>
    </row>
    <row r="485" spans="2:13" s="91" customFormat="1" ht="24.95" customHeight="1" x14ac:dyDescent="0.25">
      <c r="B485" s="290" t="s">
        <v>507</v>
      </c>
      <c r="C485" s="291">
        <v>44341</v>
      </c>
      <c r="D485" s="97">
        <v>2.0833333333333332E-2</v>
      </c>
      <c r="E485" s="97">
        <v>2.8472222222222222E-2</v>
      </c>
      <c r="F485" s="294" t="s">
        <v>458</v>
      </c>
      <c r="G485" s="99" t="s">
        <v>723</v>
      </c>
      <c r="H485" s="99" t="s">
        <v>724</v>
      </c>
      <c r="I485" s="97" t="s">
        <v>483</v>
      </c>
      <c r="J485" s="292">
        <v>18010</v>
      </c>
      <c r="K485" s="292">
        <v>10880</v>
      </c>
      <c r="L485" s="100">
        <f t="shared" si="4"/>
        <v>7130</v>
      </c>
      <c r="M485" s="92"/>
    </row>
    <row r="486" spans="2:13" s="91" customFormat="1" ht="24.95" customHeight="1" x14ac:dyDescent="0.25">
      <c r="B486" s="290" t="s">
        <v>508</v>
      </c>
      <c r="C486" s="291">
        <v>44341</v>
      </c>
      <c r="D486" s="97">
        <v>3.0555555555555555E-2</v>
      </c>
      <c r="E486" s="97">
        <v>3.8194444444444441E-2</v>
      </c>
      <c r="F486" s="294" t="s">
        <v>461</v>
      </c>
      <c r="G486" s="99" t="s">
        <v>723</v>
      </c>
      <c r="H486" s="99" t="s">
        <v>724</v>
      </c>
      <c r="I486" s="97" t="s">
        <v>484</v>
      </c>
      <c r="J486" s="292">
        <v>17890</v>
      </c>
      <c r="K486" s="292">
        <v>10980</v>
      </c>
      <c r="L486" s="100">
        <f t="shared" si="4"/>
        <v>6910</v>
      </c>
      <c r="M486" s="92"/>
    </row>
    <row r="487" spans="2:13" s="91" customFormat="1" ht="24.95" customHeight="1" x14ac:dyDescent="0.25">
      <c r="B487" s="290" t="s">
        <v>509</v>
      </c>
      <c r="C487" s="291">
        <v>44341</v>
      </c>
      <c r="D487" s="97">
        <v>4.027777777777778E-2</v>
      </c>
      <c r="E487" s="97">
        <v>4.6527777777777779E-2</v>
      </c>
      <c r="F487" s="294" t="s">
        <v>464</v>
      </c>
      <c r="G487" s="99" t="s">
        <v>723</v>
      </c>
      <c r="H487" s="99" t="s">
        <v>724</v>
      </c>
      <c r="I487" s="97" t="s">
        <v>459</v>
      </c>
      <c r="J487" s="292">
        <v>18220</v>
      </c>
      <c r="K487" s="292">
        <v>10810</v>
      </c>
      <c r="L487" s="100">
        <f t="shared" si="4"/>
        <v>7410</v>
      </c>
      <c r="M487" s="92"/>
    </row>
    <row r="488" spans="2:13" s="91" customFormat="1" ht="24.95" customHeight="1" x14ac:dyDescent="0.25">
      <c r="B488" s="290" t="s">
        <v>510</v>
      </c>
      <c r="C488" s="291">
        <v>44341</v>
      </c>
      <c r="D488" s="97">
        <v>7.4305555555555555E-2</v>
      </c>
      <c r="E488" s="97">
        <v>7.9861111111111105E-2</v>
      </c>
      <c r="F488" s="97" t="s">
        <v>464</v>
      </c>
      <c r="G488" s="99" t="s">
        <v>723</v>
      </c>
      <c r="H488" s="99" t="s">
        <v>724</v>
      </c>
      <c r="I488" s="97" t="s">
        <v>459</v>
      </c>
      <c r="J488" s="292">
        <v>15040</v>
      </c>
      <c r="K488" s="292">
        <v>10860</v>
      </c>
      <c r="L488" s="100">
        <f t="shared" si="4"/>
        <v>4180</v>
      </c>
      <c r="M488" s="92"/>
    </row>
    <row r="489" spans="2:13" s="91" customFormat="1" ht="24.95" customHeight="1" x14ac:dyDescent="0.25">
      <c r="B489" s="290" t="s">
        <v>511</v>
      </c>
      <c r="C489" s="291">
        <v>44341</v>
      </c>
      <c r="D489" s="97">
        <v>0.40763888888888888</v>
      </c>
      <c r="E489" s="97">
        <v>0.41250000000000003</v>
      </c>
      <c r="F489" s="97" t="s">
        <v>482</v>
      </c>
      <c r="G489" s="99" t="s">
        <v>723</v>
      </c>
      <c r="H489" s="99" t="s">
        <v>724</v>
      </c>
      <c r="I489" s="97" t="s">
        <v>468</v>
      </c>
      <c r="J489" s="292">
        <v>8980</v>
      </c>
      <c r="K489" s="292">
        <v>7420</v>
      </c>
      <c r="L489" s="100">
        <f t="shared" si="4"/>
        <v>1560</v>
      </c>
      <c r="M489" s="92"/>
    </row>
    <row r="490" spans="2:13" s="91" customFormat="1" ht="24.95" customHeight="1" x14ac:dyDescent="0.25">
      <c r="B490" s="290" t="s">
        <v>512</v>
      </c>
      <c r="C490" s="291">
        <v>44341</v>
      </c>
      <c r="D490" s="97">
        <v>0.47152777777777777</v>
      </c>
      <c r="E490" s="97">
        <v>0.4777777777777778</v>
      </c>
      <c r="F490" s="97" t="s">
        <v>464</v>
      </c>
      <c r="G490" s="99" t="s">
        <v>723</v>
      </c>
      <c r="H490" s="99" t="s">
        <v>724</v>
      </c>
      <c r="I490" s="97" t="s">
        <v>472</v>
      </c>
      <c r="J490" s="292">
        <v>19080</v>
      </c>
      <c r="K490" s="292">
        <v>10890</v>
      </c>
      <c r="L490" s="100">
        <f t="shared" si="4"/>
        <v>8190</v>
      </c>
      <c r="M490" s="92"/>
    </row>
    <row r="491" spans="2:13" s="91" customFormat="1" ht="24.95" customHeight="1" x14ac:dyDescent="0.25">
      <c r="B491" s="290" t="s">
        <v>513</v>
      </c>
      <c r="C491" s="291">
        <v>44341</v>
      </c>
      <c r="D491" s="97">
        <v>0.47222222222222227</v>
      </c>
      <c r="E491" s="97">
        <v>0.47986111111111113</v>
      </c>
      <c r="F491" s="294" t="s">
        <v>461</v>
      </c>
      <c r="G491" s="99" t="s">
        <v>723</v>
      </c>
      <c r="H491" s="99" t="s">
        <v>724</v>
      </c>
      <c r="I491" s="97" t="s">
        <v>470</v>
      </c>
      <c r="J491" s="292">
        <v>20790</v>
      </c>
      <c r="K491" s="292">
        <v>10980</v>
      </c>
      <c r="L491" s="100">
        <f t="shared" si="4"/>
        <v>9810</v>
      </c>
      <c r="M491" s="92"/>
    </row>
    <row r="492" spans="2:13" s="91" customFormat="1" ht="24.95" customHeight="1" x14ac:dyDescent="0.25">
      <c r="B492" s="290" t="s">
        <v>514</v>
      </c>
      <c r="C492" s="291">
        <v>44341</v>
      </c>
      <c r="D492" s="97">
        <v>0.49513888888888885</v>
      </c>
      <c r="E492" s="97">
        <v>0.50138888888888888</v>
      </c>
      <c r="F492" s="97" t="s">
        <v>467</v>
      </c>
      <c r="G492" s="99" t="s">
        <v>723</v>
      </c>
      <c r="H492" s="99" t="s">
        <v>724</v>
      </c>
      <c r="I492" s="97" t="s">
        <v>480</v>
      </c>
      <c r="J492" s="292">
        <v>18580</v>
      </c>
      <c r="K492" s="292">
        <v>10660</v>
      </c>
      <c r="L492" s="100">
        <f t="shared" si="4"/>
        <v>7920</v>
      </c>
      <c r="M492" s="92"/>
    </row>
    <row r="493" spans="2:13" s="91" customFormat="1" ht="24.95" customHeight="1" x14ac:dyDescent="0.25">
      <c r="B493" s="290" t="s">
        <v>515</v>
      </c>
      <c r="C493" s="291">
        <v>44341</v>
      </c>
      <c r="D493" s="97">
        <v>0.50763888888888886</v>
      </c>
      <c r="E493" s="97">
        <v>0.47361111111111115</v>
      </c>
      <c r="F493" s="97" t="s">
        <v>458</v>
      </c>
      <c r="G493" s="99" t="s">
        <v>723</v>
      </c>
      <c r="H493" s="99" t="s">
        <v>724</v>
      </c>
      <c r="I493" s="97" t="s">
        <v>465</v>
      </c>
      <c r="J493" s="292">
        <v>19010</v>
      </c>
      <c r="K493" s="292">
        <v>10720</v>
      </c>
      <c r="L493" s="100">
        <f t="shared" si="4"/>
        <v>8290</v>
      </c>
      <c r="M493" s="92"/>
    </row>
    <row r="494" spans="2:13" s="91" customFormat="1" ht="24.95" customHeight="1" x14ac:dyDescent="0.25">
      <c r="B494" s="290" t="s">
        <v>516</v>
      </c>
      <c r="C494" s="291">
        <v>44341</v>
      </c>
      <c r="D494" s="97">
        <v>0.52013888888888882</v>
      </c>
      <c r="E494" s="97">
        <v>0.52569444444444446</v>
      </c>
      <c r="F494" s="294" t="s">
        <v>482</v>
      </c>
      <c r="G494" s="99" t="s">
        <v>723</v>
      </c>
      <c r="H494" s="99" t="s">
        <v>724</v>
      </c>
      <c r="I494" s="97" t="s">
        <v>468</v>
      </c>
      <c r="J494" s="292">
        <v>9490</v>
      </c>
      <c r="K494" s="292">
        <v>7410</v>
      </c>
      <c r="L494" s="100">
        <f t="shared" si="4"/>
        <v>2080</v>
      </c>
      <c r="M494" s="92"/>
    </row>
    <row r="495" spans="2:13" s="91" customFormat="1" ht="24.95" customHeight="1" x14ac:dyDescent="0.25">
      <c r="B495" s="290" t="s">
        <v>517</v>
      </c>
      <c r="C495" s="291">
        <v>44341</v>
      </c>
      <c r="D495" s="97">
        <v>0.58819444444444446</v>
      </c>
      <c r="E495" s="97">
        <v>0.59861111111111109</v>
      </c>
      <c r="F495" s="97" t="s">
        <v>467</v>
      </c>
      <c r="G495" s="99" t="s">
        <v>723</v>
      </c>
      <c r="H495" s="99" t="s">
        <v>724</v>
      </c>
      <c r="I495" s="97" t="s">
        <v>480</v>
      </c>
      <c r="J495" s="292">
        <v>15030</v>
      </c>
      <c r="K495" s="292">
        <v>10490</v>
      </c>
      <c r="L495" s="100">
        <f t="shared" si="4"/>
        <v>4540</v>
      </c>
      <c r="M495" s="92"/>
    </row>
    <row r="496" spans="2:13" s="91" customFormat="1" ht="24.95" customHeight="1" x14ac:dyDescent="0.25">
      <c r="B496" s="290" t="s">
        <v>518</v>
      </c>
      <c r="C496" s="291">
        <v>44341</v>
      </c>
      <c r="D496" s="97">
        <v>0.64652777777777781</v>
      </c>
      <c r="E496" s="97">
        <v>0.65277777777777779</v>
      </c>
      <c r="F496" s="97" t="s">
        <v>464</v>
      </c>
      <c r="G496" s="99" t="s">
        <v>723</v>
      </c>
      <c r="H496" s="99" t="s">
        <v>724</v>
      </c>
      <c r="I496" s="97" t="s">
        <v>472</v>
      </c>
      <c r="J496" s="292">
        <v>17430</v>
      </c>
      <c r="K496" s="292">
        <v>10810</v>
      </c>
      <c r="L496" s="100">
        <f t="shared" si="4"/>
        <v>6620</v>
      </c>
      <c r="M496" s="92"/>
    </row>
    <row r="497" spans="2:13" s="91" customFormat="1" ht="24.95" customHeight="1" x14ac:dyDescent="0.25">
      <c r="B497" s="290" t="s">
        <v>519</v>
      </c>
      <c r="C497" s="291">
        <v>44341</v>
      </c>
      <c r="D497" s="97">
        <v>0.65486111111111112</v>
      </c>
      <c r="E497" s="97">
        <v>0.66249999999999998</v>
      </c>
      <c r="F497" s="294" t="s">
        <v>461</v>
      </c>
      <c r="G497" s="99" t="s">
        <v>723</v>
      </c>
      <c r="H497" s="99" t="s">
        <v>724</v>
      </c>
      <c r="I497" s="97" t="s">
        <v>470</v>
      </c>
      <c r="J497" s="292">
        <v>16170</v>
      </c>
      <c r="K497" s="292">
        <v>10870</v>
      </c>
      <c r="L497" s="100">
        <f t="shared" si="4"/>
        <v>5300</v>
      </c>
      <c r="M497" s="92"/>
    </row>
    <row r="498" spans="2:13" s="91" customFormat="1" ht="24.95" customHeight="1" x14ac:dyDescent="0.25">
      <c r="B498" s="290" t="s">
        <v>520</v>
      </c>
      <c r="C498" s="291">
        <v>44341</v>
      </c>
      <c r="D498" s="97">
        <v>0.86805555555555547</v>
      </c>
      <c r="E498" s="97">
        <v>0.87569444444444444</v>
      </c>
      <c r="F498" s="97" t="s">
        <v>458</v>
      </c>
      <c r="G498" s="99" t="s">
        <v>723</v>
      </c>
      <c r="H498" s="99" t="s">
        <v>724</v>
      </c>
      <c r="I498" s="97" t="s">
        <v>483</v>
      </c>
      <c r="J498" s="292">
        <v>19620</v>
      </c>
      <c r="K498" s="292">
        <v>10840</v>
      </c>
      <c r="L498" s="100">
        <f t="shared" si="4"/>
        <v>8780</v>
      </c>
      <c r="M498" s="92"/>
    </row>
    <row r="499" spans="2:13" s="91" customFormat="1" ht="24.95" customHeight="1" x14ac:dyDescent="0.25">
      <c r="B499" s="290" t="s">
        <v>521</v>
      </c>
      <c r="C499" s="291">
        <v>44341</v>
      </c>
      <c r="D499" s="97">
        <v>0.86944444444444446</v>
      </c>
      <c r="E499" s="97">
        <v>0.87777777777777777</v>
      </c>
      <c r="F499" s="97" t="s">
        <v>464</v>
      </c>
      <c r="G499" s="99" t="s">
        <v>723</v>
      </c>
      <c r="H499" s="99" t="s">
        <v>724</v>
      </c>
      <c r="I499" s="97" t="s">
        <v>459</v>
      </c>
      <c r="J499" s="292">
        <v>19290</v>
      </c>
      <c r="K499" s="292">
        <v>10820</v>
      </c>
      <c r="L499" s="100">
        <f t="shared" si="4"/>
        <v>8470</v>
      </c>
      <c r="M499" s="92"/>
    </row>
    <row r="500" spans="2:13" s="91" customFormat="1" ht="24.95" customHeight="1" x14ac:dyDescent="0.25">
      <c r="B500" s="290" t="s">
        <v>522</v>
      </c>
      <c r="C500" s="291">
        <v>44341</v>
      </c>
      <c r="D500" s="97">
        <v>0.87083333333333324</v>
      </c>
      <c r="E500" s="97">
        <v>0.87916666666666676</v>
      </c>
      <c r="F500" s="97" t="s">
        <v>461</v>
      </c>
      <c r="G500" s="99" t="s">
        <v>723</v>
      </c>
      <c r="H500" s="99" t="s">
        <v>724</v>
      </c>
      <c r="I500" s="97" t="s">
        <v>484</v>
      </c>
      <c r="J500" s="292">
        <v>16690</v>
      </c>
      <c r="K500" s="292">
        <v>11030</v>
      </c>
      <c r="L500" s="100">
        <f t="shared" si="4"/>
        <v>5660</v>
      </c>
      <c r="M500" s="92"/>
    </row>
    <row r="501" spans="2:13" s="91" customFormat="1" ht="24.95" customHeight="1" x14ac:dyDescent="0.25">
      <c r="B501" s="290" t="s">
        <v>523</v>
      </c>
      <c r="C501" s="291">
        <v>44341</v>
      </c>
      <c r="D501" s="97">
        <v>0.92986111111111114</v>
      </c>
      <c r="E501" s="97">
        <v>0.93611111111111101</v>
      </c>
      <c r="F501" s="97" t="s">
        <v>458</v>
      </c>
      <c r="G501" s="99" t="s">
        <v>723</v>
      </c>
      <c r="H501" s="99" t="s">
        <v>724</v>
      </c>
      <c r="I501" s="97" t="s">
        <v>483</v>
      </c>
      <c r="J501" s="292">
        <v>13830</v>
      </c>
      <c r="K501" s="292">
        <v>10720</v>
      </c>
      <c r="L501" s="100">
        <f t="shared" si="4"/>
        <v>3110</v>
      </c>
      <c r="M501" s="92"/>
    </row>
    <row r="502" spans="2:13" s="91" customFormat="1" ht="24.95" customHeight="1" x14ac:dyDescent="0.25">
      <c r="B502" s="290" t="s">
        <v>524</v>
      </c>
      <c r="C502" s="291">
        <v>44342</v>
      </c>
      <c r="D502" s="97">
        <v>9.0277777777777787E-3</v>
      </c>
      <c r="E502" s="97">
        <v>1.6666666666666666E-2</v>
      </c>
      <c r="F502" s="294" t="s">
        <v>467</v>
      </c>
      <c r="G502" s="99" t="s">
        <v>723</v>
      </c>
      <c r="H502" s="99" t="s">
        <v>724</v>
      </c>
      <c r="I502" s="97" t="s">
        <v>484</v>
      </c>
      <c r="J502" s="292">
        <v>15580</v>
      </c>
      <c r="K502" s="292">
        <v>10790</v>
      </c>
      <c r="L502" s="100">
        <f t="shared" si="4"/>
        <v>4790</v>
      </c>
      <c r="M502" s="92"/>
    </row>
    <row r="503" spans="2:13" s="91" customFormat="1" ht="24.95" customHeight="1" x14ac:dyDescent="0.25">
      <c r="B503" s="290" t="s">
        <v>525</v>
      </c>
      <c r="C503" s="291">
        <v>44342</v>
      </c>
      <c r="D503" s="97">
        <v>2.2222222222222223E-2</v>
      </c>
      <c r="E503" s="97">
        <v>2.1527777777777781E-2</v>
      </c>
      <c r="F503" s="97" t="s">
        <v>464</v>
      </c>
      <c r="G503" s="99" t="s">
        <v>723</v>
      </c>
      <c r="H503" s="99" t="s">
        <v>724</v>
      </c>
      <c r="I503" s="97" t="s">
        <v>459</v>
      </c>
      <c r="J503" s="292">
        <v>17220</v>
      </c>
      <c r="K503" s="292">
        <v>10730</v>
      </c>
      <c r="L503" s="100">
        <f t="shared" si="4"/>
        <v>6490</v>
      </c>
      <c r="M503" s="92"/>
    </row>
    <row r="504" spans="2:13" s="91" customFormat="1" ht="24.95" customHeight="1" x14ac:dyDescent="0.25">
      <c r="B504" s="290" t="s">
        <v>526</v>
      </c>
      <c r="C504" s="291">
        <v>44342</v>
      </c>
      <c r="D504" s="97">
        <v>0.45694444444444443</v>
      </c>
      <c r="E504" s="97">
        <v>0.46180555555555558</v>
      </c>
      <c r="F504" s="294" t="s">
        <v>482</v>
      </c>
      <c r="G504" s="99" t="s">
        <v>723</v>
      </c>
      <c r="H504" s="99" t="s">
        <v>724</v>
      </c>
      <c r="I504" s="97" t="s">
        <v>468</v>
      </c>
      <c r="J504" s="292">
        <v>10680</v>
      </c>
      <c r="K504" s="292">
        <v>7420</v>
      </c>
      <c r="L504" s="100">
        <f t="shared" si="4"/>
        <v>3260</v>
      </c>
      <c r="M504" s="92"/>
    </row>
    <row r="505" spans="2:13" s="91" customFormat="1" ht="24.95" customHeight="1" x14ac:dyDescent="0.25">
      <c r="B505" s="290" t="s">
        <v>527</v>
      </c>
      <c r="C505" s="291">
        <v>44342</v>
      </c>
      <c r="D505" s="97">
        <v>0.49305555555555558</v>
      </c>
      <c r="E505" s="97">
        <v>0.49722222222222223</v>
      </c>
      <c r="F505" s="97" t="s">
        <v>482</v>
      </c>
      <c r="G505" s="99" t="s">
        <v>723</v>
      </c>
      <c r="H505" s="99" t="s">
        <v>724</v>
      </c>
      <c r="I505" s="97" t="s">
        <v>468</v>
      </c>
      <c r="J505" s="292">
        <v>8210</v>
      </c>
      <c r="K505" s="292">
        <v>7350</v>
      </c>
      <c r="L505" s="100">
        <f t="shared" si="4"/>
        <v>860</v>
      </c>
      <c r="M505" s="92"/>
    </row>
    <row r="506" spans="2:13" s="91" customFormat="1" ht="24.95" customHeight="1" x14ac:dyDescent="0.25">
      <c r="B506" s="290" t="s">
        <v>528</v>
      </c>
      <c r="C506" s="291">
        <v>44342</v>
      </c>
      <c r="D506" s="97">
        <v>0.49513888888888885</v>
      </c>
      <c r="E506" s="97">
        <v>0.50416666666666665</v>
      </c>
      <c r="F506" s="294" t="s">
        <v>461</v>
      </c>
      <c r="G506" s="99" t="s">
        <v>723</v>
      </c>
      <c r="H506" s="99" t="s">
        <v>724</v>
      </c>
      <c r="I506" s="97" t="s">
        <v>470</v>
      </c>
      <c r="J506" s="292">
        <v>19920</v>
      </c>
      <c r="K506" s="292">
        <v>10950</v>
      </c>
      <c r="L506" s="100">
        <f t="shared" si="4"/>
        <v>8970</v>
      </c>
      <c r="M506" s="92"/>
    </row>
    <row r="507" spans="2:13" s="91" customFormat="1" ht="24.95" customHeight="1" x14ac:dyDescent="0.25">
      <c r="B507" s="290" t="s">
        <v>529</v>
      </c>
      <c r="C507" s="291">
        <v>44342</v>
      </c>
      <c r="D507" s="97">
        <v>0.52013888888888882</v>
      </c>
      <c r="E507" s="97">
        <v>0.52638888888888891</v>
      </c>
      <c r="F507" s="97" t="s">
        <v>458</v>
      </c>
      <c r="G507" s="99" t="s">
        <v>723</v>
      </c>
      <c r="H507" s="99" t="s">
        <v>724</v>
      </c>
      <c r="I507" s="97" t="s">
        <v>481</v>
      </c>
      <c r="J507" s="292">
        <v>17780</v>
      </c>
      <c r="K507" s="292">
        <v>10590</v>
      </c>
      <c r="L507" s="100">
        <f t="shared" si="4"/>
        <v>7190</v>
      </c>
      <c r="M507" s="92"/>
    </row>
    <row r="508" spans="2:13" s="91" customFormat="1" ht="24.95" customHeight="1" x14ac:dyDescent="0.25">
      <c r="B508" s="290" t="s">
        <v>530</v>
      </c>
      <c r="C508" s="291">
        <v>44342</v>
      </c>
      <c r="D508" s="97">
        <v>0.52222222222222225</v>
      </c>
      <c r="E508" s="97">
        <v>0.52847222222222223</v>
      </c>
      <c r="F508" s="294" t="s">
        <v>464</v>
      </c>
      <c r="G508" s="99" t="s">
        <v>723</v>
      </c>
      <c r="H508" s="99" t="s">
        <v>724</v>
      </c>
      <c r="I508" s="97" t="s">
        <v>474</v>
      </c>
      <c r="J508" s="292">
        <v>18630</v>
      </c>
      <c r="K508" s="292">
        <v>10700</v>
      </c>
      <c r="L508" s="100">
        <f t="shared" si="4"/>
        <v>7930</v>
      </c>
      <c r="M508" s="92"/>
    </row>
    <row r="509" spans="2:13" s="91" customFormat="1" ht="24.95" customHeight="1" x14ac:dyDescent="0.25">
      <c r="B509" s="290" t="s">
        <v>531</v>
      </c>
      <c r="C509" s="291">
        <v>44342</v>
      </c>
      <c r="D509" s="97">
        <v>0.53194444444444444</v>
      </c>
      <c r="E509" s="97">
        <v>0.5395833333333333</v>
      </c>
      <c r="F509" s="97" t="s">
        <v>467</v>
      </c>
      <c r="G509" s="99" t="s">
        <v>723</v>
      </c>
      <c r="H509" s="99" t="s">
        <v>724</v>
      </c>
      <c r="I509" s="97" t="s">
        <v>465</v>
      </c>
      <c r="J509" s="292">
        <v>16220</v>
      </c>
      <c r="K509" s="292">
        <v>10490</v>
      </c>
      <c r="L509" s="100">
        <f t="shared" si="4"/>
        <v>5730</v>
      </c>
      <c r="M509" s="92"/>
    </row>
    <row r="510" spans="2:13" s="91" customFormat="1" ht="24.95" customHeight="1" x14ac:dyDescent="0.25">
      <c r="B510" s="290" t="s">
        <v>532</v>
      </c>
      <c r="C510" s="291">
        <v>44342</v>
      </c>
      <c r="D510" s="97">
        <v>0.89583333333333337</v>
      </c>
      <c r="E510" s="97">
        <v>0.90277777777777779</v>
      </c>
      <c r="F510" s="97" t="s">
        <v>461</v>
      </c>
      <c r="G510" s="99" t="s">
        <v>723</v>
      </c>
      <c r="H510" s="99" t="s">
        <v>724</v>
      </c>
      <c r="I510" s="97" t="s">
        <v>484</v>
      </c>
      <c r="J510" s="292">
        <v>19020</v>
      </c>
      <c r="K510" s="292">
        <v>11080</v>
      </c>
      <c r="L510" s="100">
        <f t="shared" si="4"/>
        <v>7940</v>
      </c>
      <c r="M510" s="92"/>
    </row>
    <row r="511" spans="2:13" s="91" customFormat="1" ht="24.95" customHeight="1" x14ac:dyDescent="0.25">
      <c r="B511" s="290" t="s">
        <v>533</v>
      </c>
      <c r="C511" s="291">
        <v>44342</v>
      </c>
      <c r="D511" s="97">
        <v>0.91249999999999998</v>
      </c>
      <c r="E511" s="97">
        <v>0.9194444444444444</v>
      </c>
      <c r="F511" s="294" t="s">
        <v>464</v>
      </c>
      <c r="G511" s="99" t="s">
        <v>723</v>
      </c>
      <c r="H511" s="99" t="s">
        <v>724</v>
      </c>
      <c r="I511" s="97" t="s">
        <v>459</v>
      </c>
      <c r="J511" s="292">
        <v>19780</v>
      </c>
      <c r="K511" s="292">
        <v>10860</v>
      </c>
      <c r="L511" s="100">
        <f t="shared" si="4"/>
        <v>8920</v>
      </c>
      <c r="M511" s="92"/>
    </row>
    <row r="512" spans="2:13" s="91" customFormat="1" ht="24.95" customHeight="1" x14ac:dyDescent="0.25">
      <c r="B512" s="290" t="s">
        <v>534</v>
      </c>
      <c r="C512" s="291">
        <v>44342</v>
      </c>
      <c r="D512" s="97">
        <v>0.91875000000000007</v>
      </c>
      <c r="E512" s="97">
        <v>0.92499999999999993</v>
      </c>
      <c r="F512" s="97" t="s">
        <v>458</v>
      </c>
      <c r="G512" s="99" t="s">
        <v>723</v>
      </c>
      <c r="H512" s="99" t="s">
        <v>724</v>
      </c>
      <c r="I512" s="97" t="s">
        <v>483</v>
      </c>
      <c r="J512" s="292">
        <v>19560</v>
      </c>
      <c r="K512" s="292">
        <v>10770</v>
      </c>
      <c r="L512" s="100">
        <f t="shared" si="4"/>
        <v>8790</v>
      </c>
      <c r="M512" s="92"/>
    </row>
    <row r="513" spans="2:13" s="91" customFormat="1" ht="24.95" customHeight="1" x14ac:dyDescent="0.25">
      <c r="B513" s="290" t="s">
        <v>535</v>
      </c>
      <c r="C513" s="291">
        <v>44342</v>
      </c>
      <c r="D513" s="97">
        <v>0.94791666666666663</v>
      </c>
      <c r="E513" s="97">
        <v>0.95347222222222217</v>
      </c>
      <c r="F513" s="97" t="s">
        <v>458</v>
      </c>
      <c r="G513" s="99" t="s">
        <v>723</v>
      </c>
      <c r="H513" s="99" t="s">
        <v>724</v>
      </c>
      <c r="I513" s="97" t="s">
        <v>483</v>
      </c>
      <c r="J513" s="292">
        <v>11730</v>
      </c>
      <c r="K513" s="292">
        <v>10820</v>
      </c>
      <c r="L513" s="100">
        <f t="shared" si="4"/>
        <v>910</v>
      </c>
      <c r="M513" s="92"/>
    </row>
    <row r="514" spans="2:13" s="91" customFormat="1" ht="24.95" customHeight="1" x14ac:dyDescent="0.25">
      <c r="B514" s="290" t="s">
        <v>536</v>
      </c>
      <c r="C514" s="291">
        <v>44343</v>
      </c>
      <c r="D514" s="97">
        <v>1.3888888888888889E-3</v>
      </c>
      <c r="E514" s="97">
        <v>9.0277777777777787E-3</v>
      </c>
      <c r="F514" s="97" t="s">
        <v>461</v>
      </c>
      <c r="G514" s="99" t="s">
        <v>723</v>
      </c>
      <c r="H514" s="99" t="s">
        <v>724</v>
      </c>
      <c r="I514" s="97" t="s">
        <v>484</v>
      </c>
      <c r="J514" s="292">
        <v>15180</v>
      </c>
      <c r="K514" s="292">
        <v>11110</v>
      </c>
      <c r="L514" s="100">
        <f t="shared" si="4"/>
        <v>4070</v>
      </c>
      <c r="M514" s="92"/>
    </row>
    <row r="515" spans="2:13" s="91" customFormat="1" ht="24.95" customHeight="1" x14ac:dyDescent="0.25">
      <c r="B515" s="290" t="s">
        <v>537</v>
      </c>
      <c r="C515" s="291">
        <v>44343</v>
      </c>
      <c r="D515" s="97">
        <v>2.0833333333333333E-3</v>
      </c>
      <c r="E515" s="97">
        <v>8.3333333333333332E-3</v>
      </c>
      <c r="F515" s="294" t="s">
        <v>464</v>
      </c>
      <c r="G515" s="99" t="s">
        <v>723</v>
      </c>
      <c r="H515" s="99" t="s">
        <v>724</v>
      </c>
      <c r="I515" s="97" t="s">
        <v>459</v>
      </c>
      <c r="J515" s="292">
        <v>14760</v>
      </c>
      <c r="K515" s="292">
        <v>10750</v>
      </c>
      <c r="L515" s="100">
        <f t="shared" si="4"/>
        <v>4010</v>
      </c>
      <c r="M515" s="92"/>
    </row>
    <row r="516" spans="2:13" s="91" customFormat="1" ht="24.95" customHeight="1" x14ac:dyDescent="0.25">
      <c r="B516" s="290" t="s">
        <v>538</v>
      </c>
      <c r="C516" s="291">
        <v>44343</v>
      </c>
      <c r="D516" s="97">
        <v>0.50138888888888888</v>
      </c>
      <c r="E516" s="97">
        <v>0.50694444444444442</v>
      </c>
      <c r="F516" s="97" t="s">
        <v>467</v>
      </c>
      <c r="G516" s="99" t="s">
        <v>723</v>
      </c>
      <c r="H516" s="99" t="s">
        <v>724</v>
      </c>
      <c r="I516" s="97" t="s">
        <v>480</v>
      </c>
      <c r="J516" s="292">
        <v>15600</v>
      </c>
      <c r="K516" s="292">
        <v>10600</v>
      </c>
      <c r="L516" s="100">
        <f t="shared" si="4"/>
        <v>5000</v>
      </c>
      <c r="M516" s="92"/>
    </row>
    <row r="517" spans="2:13" s="91" customFormat="1" ht="24.95" customHeight="1" x14ac:dyDescent="0.25">
      <c r="B517" s="290" t="s">
        <v>539</v>
      </c>
      <c r="C517" s="291">
        <v>44343</v>
      </c>
      <c r="D517" s="45">
        <v>0.50347222222222221</v>
      </c>
      <c r="E517" s="97">
        <v>0.51180555555555551</v>
      </c>
      <c r="F517" s="294" t="s">
        <v>461</v>
      </c>
      <c r="G517" s="99" t="s">
        <v>723</v>
      </c>
      <c r="H517" s="99" t="s">
        <v>724</v>
      </c>
      <c r="I517" s="97" t="s">
        <v>474</v>
      </c>
      <c r="J517" s="292">
        <v>20380</v>
      </c>
      <c r="K517" s="292">
        <v>11110</v>
      </c>
      <c r="L517" s="100">
        <f t="shared" si="4"/>
        <v>9270</v>
      </c>
      <c r="M517" s="92"/>
    </row>
    <row r="518" spans="2:13" s="91" customFormat="1" ht="24.95" customHeight="1" x14ac:dyDescent="0.25">
      <c r="B518" s="290" t="s">
        <v>540</v>
      </c>
      <c r="C518" s="291">
        <v>44343</v>
      </c>
      <c r="D518" s="97">
        <v>0.50486111111111109</v>
      </c>
      <c r="E518" s="97">
        <v>0.51388888888888895</v>
      </c>
      <c r="F518" s="294" t="s">
        <v>541</v>
      </c>
      <c r="G518" s="99" t="s">
        <v>723</v>
      </c>
      <c r="H518" s="99" t="s">
        <v>724</v>
      </c>
      <c r="I518" s="97" t="s">
        <v>465</v>
      </c>
      <c r="J518" s="292">
        <v>10000</v>
      </c>
      <c r="K518" s="292">
        <v>7420</v>
      </c>
      <c r="L518" s="100">
        <f t="shared" si="4"/>
        <v>2580</v>
      </c>
      <c r="M518" s="92"/>
    </row>
    <row r="519" spans="2:13" s="91" customFormat="1" ht="24.95" customHeight="1" x14ac:dyDescent="0.25">
      <c r="B519" s="290" t="s">
        <v>542</v>
      </c>
      <c r="C519" s="291">
        <v>44343</v>
      </c>
      <c r="D519" s="97">
        <v>0.51041666666666663</v>
      </c>
      <c r="E519" s="97">
        <v>0.51736111111111105</v>
      </c>
      <c r="F519" s="294" t="s">
        <v>458</v>
      </c>
      <c r="G519" s="99" t="s">
        <v>723</v>
      </c>
      <c r="H519" s="99" t="s">
        <v>724</v>
      </c>
      <c r="I519" s="97" t="s">
        <v>481</v>
      </c>
      <c r="J519" s="292">
        <v>17900</v>
      </c>
      <c r="K519" s="292">
        <v>10570</v>
      </c>
      <c r="L519" s="100">
        <f t="shared" si="4"/>
        <v>7330</v>
      </c>
      <c r="M519" s="92"/>
    </row>
    <row r="520" spans="2:13" s="91" customFormat="1" ht="24.95" customHeight="1" x14ac:dyDescent="0.25">
      <c r="B520" s="290" t="s">
        <v>543</v>
      </c>
      <c r="C520" s="291">
        <v>44343</v>
      </c>
      <c r="D520" s="97">
        <v>0.51111111111111118</v>
      </c>
      <c r="E520" s="97">
        <v>0.51874999999999993</v>
      </c>
      <c r="F520" s="294" t="s">
        <v>464</v>
      </c>
      <c r="G520" s="99" t="s">
        <v>723</v>
      </c>
      <c r="H520" s="99" t="s">
        <v>724</v>
      </c>
      <c r="I520" s="97" t="s">
        <v>472</v>
      </c>
      <c r="J520" s="292">
        <v>18440</v>
      </c>
      <c r="K520" s="292">
        <v>10660</v>
      </c>
      <c r="L520" s="100">
        <f t="shared" si="4"/>
        <v>7780</v>
      </c>
      <c r="M520" s="92"/>
    </row>
    <row r="521" spans="2:13" s="91" customFormat="1" ht="24.95" customHeight="1" x14ac:dyDescent="0.25">
      <c r="B521" s="290" t="s">
        <v>544</v>
      </c>
      <c r="C521" s="291">
        <v>44343</v>
      </c>
      <c r="D521" s="97">
        <v>0.55833333333333335</v>
      </c>
      <c r="E521" s="97">
        <v>0.56388888888888888</v>
      </c>
      <c r="F521" s="294" t="s">
        <v>464</v>
      </c>
      <c r="G521" s="99" t="s">
        <v>723</v>
      </c>
      <c r="H521" s="99" t="s">
        <v>724</v>
      </c>
      <c r="I521" s="97" t="s">
        <v>472</v>
      </c>
      <c r="J521" s="292">
        <v>11950</v>
      </c>
      <c r="K521" s="292">
        <v>10600</v>
      </c>
      <c r="L521" s="100">
        <f t="shared" si="4"/>
        <v>1350</v>
      </c>
      <c r="M521" s="92"/>
    </row>
    <row r="522" spans="2:13" s="91" customFormat="1" ht="24.95" customHeight="1" x14ac:dyDescent="0.25">
      <c r="B522" s="290" t="s">
        <v>545</v>
      </c>
      <c r="C522" s="291">
        <v>44343</v>
      </c>
      <c r="D522" s="97">
        <v>0.59097222222222223</v>
      </c>
      <c r="E522" s="97">
        <v>0.59583333333333333</v>
      </c>
      <c r="F522" s="294" t="s">
        <v>541</v>
      </c>
      <c r="G522" s="99" t="s">
        <v>723</v>
      </c>
      <c r="H522" s="99" t="s">
        <v>724</v>
      </c>
      <c r="I522" s="97" t="s">
        <v>465</v>
      </c>
      <c r="J522" s="292">
        <v>8510</v>
      </c>
      <c r="K522" s="292">
        <v>7400</v>
      </c>
      <c r="L522" s="100">
        <f t="shared" si="4"/>
        <v>1110</v>
      </c>
      <c r="M522" s="92"/>
    </row>
    <row r="523" spans="2:13" s="91" customFormat="1" ht="24.95" customHeight="1" x14ac:dyDescent="0.25">
      <c r="B523" s="290" t="s">
        <v>546</v>
      </c>
      <c r="C523" s="291">
        <v>44343</v>
      </c>
      <c r="D523" s="97">
        <v>0.8833333333333333</v>
      </c>
      <c r="E523" s="97">
        <v>0.89027777777777783</v>
      </c>
      <c r="F523" s="294" t="s">
        <v>467</v>
      </c>
      <c r="G523" s="99" t="s">
        <v>723</v>
      </c>
      <c r="H523" s="99" t="s">
        <v>724</v>
      </c>
      <c r="I523" s="97" t="s">
        <v>483</v>
      </c>
      <c r="J523" s="292">
        <v>18870</v>
      </c>
      <c r="K523" s="292">
        <v>10770</v>
      </c>
      <c r="L523" s="100">
        <f t="shared" si="4"/>
        <v>8100</v>
      </c>
      <c r="M523" s="92"/>
    </row>
    <row r="524" spans="2:13" s="91" customFormat="1" ht="24.95" customHeight="1" x14ac:dyDescent="0.25">
      <c r="B524" s="290" t="s">
        <v>547</v>
      </c>
      <c r="C524" s="291">
        <v>44343</v>
      </c>
      <c r="D524" s="97">
        <v>0.89930555555555547</v>
      </c>
      <c r="E524" s="97">
        <v>0.90625</v>
      </c>
      <c r="F524" s="294" t="s">
        <v>464</v>
      </c>
      <c r="G524" s="99" t="s">
        <v>723</v>
      </c>
      <c r="H524" s="99" t="s">
        <v>724</v>
      </c>
      <c r="I524" s="97" t="s">
        <v>459</v>
      </c>
      <c r="J524" s="292">
        <v>18990</v>
      </c>
      <c r="K524" s="292">
        <v>10630</v>
      </c>
      <c r="L524" s="100">
        <f t="shared" si="4"/>
        <v>8360</v>
      </c>
      <c r="M524" s="92"/>
    </row>
    <row r="525" spans="2:13" s="91" customFormat="1" ht="24.95" customHeight="1" x14ac:dyDescent="0.25">
      <c r="B525" s="290" t="s">
        <v>548</v>
      </c>
      <c r="C525" s="291">
        <v>44343</v>
      </c>
      <c r="D525" s="97">
        <v>0.93958333333333333</v>
      </c>
      <c r="E525" s="97">
        <v>0.9472222222222223</v>
      </c>
      <c r="F525" s="294" t="s">
        <v>461</v>
      </c>
      <c r="G525" s="99" t="s">
        <v>723</v>
      </c>
      <c r="H525" s="99" t="s">
        <v>724</v>
      </c>
      <c r="I525" s="97" t="s">
        <v>484</v>
      </c>
      <c r="J525" s="292">
        <v>17710</v>
      </c>
      <c r="K525" s="292">
        <v>11080</v>
      </c>
      <c r="L525" s="100">
        <f t="shared" si="4"/>
        <v>6630</v>
      </c>
      <c r="M525" s="92"/>
    </row>
    <row r="526" spans="2:13" s="91" customFormat="1" ht="24.95" customHeight="1" x14ac:dyDescent="0.25">
      <c r="B526" s="290" t="s">
        <v>549</v>
      </c>
      <c r="C526" s="291">
        <v>44343</v>
      </c>
      <c r="D526" s="97">
        <v>0.95694444444444438</v>
      </c>
      <c r="E526" s="97">
        <v>0.96388888888888891</v>
      </c>
      <c r="F526" s="294" t="s">
        <v>467</v>
      </c>
      <c r="G526" s="99" t="s">
        <v>723</v>
      </c>
      <c r="H526" s="99" t="s">
        <v>724</v>
      </c>
      <c r="I526" s="97" t="s">
        <v>483</v>
      </c>
      <c r="J526" s="292">
        <v>13020</v>
      </c>
      <c r="K526" s="292">
        <v>10650</v>
      </c>
      <c r="L526" s="100">
        <f t="shared" ref="L526:L565" si="5">J526-K526</f>
        <v>2370</v>
      </c>
      <c r="M526" s="92"/>
    </row>
    <row r="527" spans="2:13" s="91" customFormat="1" ht="24.95" customHeight="1" x14ac:dyDescent="0.25">
      <c r="B527" s="290" t="s">
        <v>550</v>
      </c>
      <c r="C527" s="291">
        <v>44344</v>
      </c>
      <c r="D527" s="97">
        <v>6.1805555555555558E-2</v>
      </c>
      <c r="E527" s="97">
        <v>6.9444444444444434E-2</v>
      </c>
      <c r="F527" s="294" t="s">
        <v>461</v>
      </c>
      <c r="G527" s="99" t="s">
        <v>723</v>
      </c>
      <c r="H527" s="99" t="s">
        <v>724</v>
      </c>
      <c r="I527" s="97" t="s">
        <v>484</v>
      </c>
      <c r="J527" s="292">
        <v>15020</v>
      </c>
      <c r="K527" s="292">
        <v>11150</v>
      </c>
      <c r="L527" s="100">
        <f t="shared" si="5"/>
        <v>3870</v>
      </c>
      <c r="M527" s="92"/>
    </row>
    <row r="528" spans="2:13" s="91" customFormat="1" ht="24.95" customHeight="1" x14ac:dyDescent="0.25">
      <c r="B528" s="290" t="s">
        <v>551</v>
      </c>
      <c r="C528" s="291">
        <v>44344</v>
      </c>
      <c r="D528" s="97">
        <v>0.4770833333333333</v>
      </c>
      <c r="E528" s="97">
        <v>0.48472222222222222</v>
      </c>
      <c r="F528" s="294" t="s">
        <v>461</v>
      </c>
      <c r="G528" s="99" t="s">
        <v>723</v>
      </c>
      <c r="H528" s="99" t="s">
        <v>724</v>
      </c>
      <c r="I528" s="97" t="s">
        <v>470</v>
      </c>
      <c r="J528" s="292">
        <v>19410</v>
      </c>
      <c r="K528" s="292">
        <v>11180</v>
      </c>
      <c r="L528" s="100">
        <f t="shared" si="5"/>
        <v>8230</v>
      </c>
      <c r="M528" s="92"/>
    </row>
    <row r="529" spans="2:13" s="91" customFormat="1" ht="24.95" customHeight="1" x14ac:dyDescent="0.25">
      <c r="B529" s="290" t="s">
        <v>552</v>
      </c>
      <c r="C529" s="291">
        <v>44344</v>
      </c>
      <c r="D529" s="97">
        <v>0.5</v>
      </c>
      <c r="E529" s="97">
        <v>0.5083333333333333</v>
      </c>
      <c r="F529" s="294" t="s">
        <v>482</v>
      </c>
      <c r="G529" s="99" t="s">
        <v>723</v>
      </c>
      <c r="H529" s="99" t="s">
        <v>724</v>
      </c>
      <c r="I529" s="97" t="s">
        <v>468</v>
      </c>
      <c r="J529" s="292">
        <v>11240</v>
      </c>
      <c r="K529" s="292">
        <v>7480</v>
      </c>
      <c r="L529" s="100">
        <f t="shared" si="5"/>
        <v>3760</v>
      </c>
      <c r="M529" s="92"/>
    </row>
    <row r="530" spans="2:13" s="91" customFormat="1" ht="24.95" customHeight="1" x14ac:dyDescent="0.25">
      <c r="B530" s="290" t="s">
        <v>553</v>
      </c>
      <c r="C530" s="291">
        <v>44344</v>
      </c>
      <c r="D530" s="97">
        <v>0.51111111111111118</v>
      </c>
      <c r="E530" s="97">
        <v>0.51874999999999993</v>
      </c>
      <c r="F530" s="294" t="s">
        <v>458</v>
      </c>
      <c r="G530" s="99" t="s">
        <v>723</v>
      </c>
      <c r="H530" s="99" t="s">
        <v>724</v>
      </c>
      <c r="I530" s="97" t="s">
        <v>474</v>
      </c>
      <c r="J530" s="292">
        <v>17860</v>
      </c>
      <c r="K530" s="292">
        <v>10530</v>
      </c>
      <c r="L530" s="100">
        <f t="shared" si="5"/>
        <v>7330</v>
      </c>
      <c r="M530" s="92"/>
    </row>
    <row r="531" spans="2:13" s="91" customFormat="1" ht="24.95" customHeight="1" x14ac:dyDescent="0.25">
      <c r="B531" s="290" t="s">
        <v>554</v>
      </c>
      <c r="C531" s="291">
        <v>44344</v>
      </c>
      <c r="D531" s="97">
        <v>0.52152777777777781</v>
      </c>
      <c r="E531" s="97">
        <v>0.52847222222222223</v>
      </c>
      <c r="F531" s="294" t="s">
        <v>464</v>
      </c>
      <c r="G531" s="99" t="s">
        <v>723</v>
      </c>
      <c r="H531" s="99" t="s">
        <v>724</v>
      </c>
      <c r="I531" s="97" t="s">
        <v>472</v>
      </c>
      <c r="J531" s="292">
        <v>19980</v>
      </c>
      <c r="K531" s="292">
        <v>10910</v>
      </c>
      <c r="L531" s="100">
        <f t="shared" si="5"/>
        <v>9070</v>
      </c>
      <c r="M531" s="92"/>
    </row>
    <row r="532" spans="2:13" s="91" customFormat="1" ht="24.95" customHeight="1" x14ac:dyDescent="0.25">
      <c r="B532" s="290" t="s">
        <v>555</v>
      </c>
      <c r="C532" s="291">
        <v>44344</v>
      </c>
      <c r="D532" s="97">
        <v>0.5395833333333333</v>
      </c>
      <c r="E532" s="97">
        <v>0.54583333333333328</v>
      </c>
      <c r="F532" s="294" t="s">
        <v>467</v>
      </c>
      <c r="G532" s="99" t="s">
        <v>723</v>
      </c>
      <c r="H532" s="99" t="s">
        <v>724</v>
      </c>
      <c r="I532" s="97" t="s">
        <v>480</v>
      </c>
      <c r="J532" s="292">
        <v>17800</v>
      </c>
      <c r="K532" s="292">
        <v>10730</v>
      </c>
      <c r="L532" s="100">
        <f t="shared" si="5"/>
        <v>7070</v>
      </c>
      <c r="M532" s="92"/>
    </row>
    <row r="533" spans="2:13" s="91" customFormat="1" ht="24.95" customHeight="1" x14ac:dyDescent="0.25">
      <c r="B533" s="290" t="s">
        <v>556</v>
      </c>
      <c r="C533" s="291">
        <v>44344</v>
      </c>
      <c r="D533" s="97">
        <v>0.56041666666666667</v>
      </c>
      <c r="E533" s="97">
        <v>0.56736111111111109</v>
      </c>
      <c r="F533" s="294" t="s">
        <v>461</v>
      </c>
      <c r="G533" s="99" t="s">
        <v>723</v>
      </c>
      <c r="H533" s="99" t="s">
        <v>724</v>
      </c>
      <c r="I533" s="97" t="s">
        <v>470</v>
      </c>
      <c r="J533" s="292">
        <v>13860</v>
      </c>
      <c r="K533" s="292">
        <v>11030</v>
      </c>
      <c r="L533" s="100">
        <f t="shared" si="5"/>
        <v>2830</v>
      </c>
      <c r="M533" s="92"/>
    </row>
    <row r="534" spans="2:13" s="91" customFormat="1" ht="24.95" customHeight="1" x14ac:dyDescent="0.25">
      <c r="B534" s="290" t="s">
        <v>557</v>
      </c>
      <c r="C534" s="291">
        <v>44344</v>
      </c>
      <c r="D534" s="97">
        <v>0.56944444444444442</v>
      </c>
      <c r="E534" s="97">
        <v>0.57500000000000007</v>
      </c>
      <c r="F534" s="294" t="s">
        <v>482</v>
      </c>
      <c r="G534" s="99" t="s">
        <v>723</v>
      </c>
      <c r="H534" s="99" t="s">
        <v>724</v>
      </c>
      <c r="I534" s="97" t="s">
        <v>468</v>
      </c>
      <c r="J534" s="292">
        <v>8640</v>
      </c>
      <c r="K534" s="292">
        <v>7580</v>
      </c>
      <c r="L534" s="100">
        <f t="shared" si="5"/>
        <v>1060</v>
      </c>
      <c r="M534" s="92"/>
    </row>
    <row r="535" spans="2:13" s="91" customFormat="1" ht="24.95" customHeight="1" x14ac:dyDescent="0.25">
      <c r="B535" s="290" t="s">
        <v>558</v>
      </c>
      <c r="C535" s="291">
        <v>44344</v>
      </c>
      <c r="D535" s="97">
        <v>0.90277777777777779</v>
      </c>
      <c r="E535" s="97">
        <v>0.91041666666666676</v>
      </c>
      <c r="F535" s="294" t="s">
        <v>461</v>
      </c>
      <c r="G535" s="99" t="s">
        <v>723</v>
      </c>
      <c r="H535" s="99" t="s">
        <v>724</v>
      </c>
      <c r="I535" s="97" t="s">
        <v>484</v>
      </c>
      <c r="J535" s="292">
        <v>16970</v>
      </c>
      <c r="K535" s="292">
        <v>11090</v>
      </c>
      <c r="L535" s="100">
        <f t="shared" si="5"/>
        <v>5880</v>
      </c>
      <c r="M535" s="92"/>
    </row>
    <row r="536" spans="2:13" s="91" customFormat="1" ht="24.95" customHeight="1" x14ac:dyDescent="0.25">
      <c r="B536" s="290" t="s">
        <v>559</v>
      </c>
      <c r="C536" s="291">
        <v>44344</v>
      </c>
      <c r="D536" s="97">
        <v>0.90972222222222221</v>
      </c>
      <c r="E536" s="97">
        <v>0.91666666666666663</v>
      </c>
      <c r="F536" s="294" t="s">
        <v>464</v>
      </c>
      <c r="G536" s="99" t="s">
        <v>723</v>
      </c>
      <c r="H536" s="99" t="s">
        <v>724</v>
      </c>
      <c r="I536" s="97" t="s">
        <v>459</v>
      </c>
      <c r="J536" s="292">
        <v>19760</v>
      </c>
      <c r="K536" s="292">
        <v>11040</v>
      </c>
      <c r="L536" s="100">
        <f t="shared" si="5"/>
        <v>8720</v>
      </c>
      <c r="M536" s="92"/>
    </row>
    <row r="537" spans="2:13" s="91" customFormat="1" ht="24.95" customHeight="1" x14ac:dyDescent="0.25">
      <c r="B537" s="290" t="s">
        <v>560</v>
      </c>
      <c r="C537" s="291">
        <v>44344</v>
      </c>
      <c r="D537" s="97">
        <v>0.91388888888888886</v>
      </c>
      <c r="E537" s="97">
        <v>0.92083333333333339</v>
      </c>
      <c r="F537" s="294" t="s">
        <v>458</v>
      </c>
      <c r="G537" s="99" t="s">
        <v>723</v>
      </c>
      <c r="H537" s="99" t="s">
        <v>724</v>
      </c>
      <c r="I537" s="97" t="s">
        <v>462</v>
      </c>
      <c r="J537" s="292">
        <v>18980</v>
      </c>
      <c r="K537" s="292">
        <v>10790</v>
      </c>
      <c r="L537" s="100">
        <f t="shared" si="5"/>
        <v>8190</v>
      </c>
      <c r="M537" s="92"/>
    </row>
    <row r="538" spans="2:13" s="91" customFormat="1" ht="24.95" customHeight="1" x14ac:dyDescent="0.25">
      <c r="B538" s="290" t="s">
        <v>561</v>
      </c>
      <c r="C538" s="291">
        <v>44344</v>
      </c>
      <c r="D538" s="97">
        <v>0.98611111111111116</v>
      </c>
      <c r="E538" s="97">
        <v>0.99236111111111114</v>
      </c>
      <c r="F538" s="294" t="s">
        <v>458</v>
      </c>
      <c r="G538" s="99" t="s">
        <v>723</v>
      </c>
      <c r="H538" s="99" t="s">
        <v>724</v>
      </c>
      <c r="I538" s="97" t="s">
        <v>462</v>
      </c>
      <c r="J538" s="292">
        <v>13310</v>
      </c>
      <c r="K538" s="292">
        <v>10840</v>
      </c>
      <c r="L538" s="100">
        <f t="shared" si="5"/>
        <v>2470</v>
      </c>
      <c r="M538" s="92"/>
    </row>
    <row r="539" spans="2:13" s="91" customFormat="1" ht="24.95" customHeight="1" x14ac:dyDescent="0.25">
      <c r="B539" s="290" t="s">
        <v>562</v>
      </c>
      <c r="C539" s="291">
        <v>44345</v>
      </c>
      <c r="D539" s="97">
        <v>1.3888888888888888E-2</v>
      </c>
      <c r="E539" s="97">
        <v>2.013888888888889E-2</v>
      </c>
      <c r="F539" s="294" t="s">
        <v>464</v>
      </c>
      <c r="G539" s="99" t="s">
        <v>723</v>
      </c>
      <c r="H539" s="99" t="s">
        <v>724</v>
      </c>
      <c r="I539" s="97" t="s">
        <v>459</v>
      </c>
      <c r="J539" s="292">
        <v>15440</v>
      </c>
      <c r="K539" s="292">
        <v>10880</v>
      </c>
      <c r="L539" s="100">
        <f t="shared" si="5"/>
        <v>4560</v>
      </c>
      <c r="M539" s="92"/>
    </row>
    <row r="540" spans="2:13" s="91" customFormat="1" ht="24.95" customHeight="1" x14ac:dyDescent="0.25">
      <c r="B540" s="290" t="s">
        <v>563</v>
      </c>
      <c r="C540" s="291">
        <v>44345</v>
      </c>
      <c r="D540" s="97">
        <v>2.4999999999999998E-2</v>
      </c>
      <c r="E540" s="97">
        <v>3.2638888888888891E-2</v>
      </c>
      <c r="F540" s="294" t="s">
        <v>461</v>
      </c>
      <c r="G540" s="99" t="s">
        <v>723</v>
      </c>
      <c r="H540" s="99" t="s">
        <v>724</v>
      </c>
      <c r="I540" s="97" t="s">
        <v>484</v>
      </c>
      <c r="J540" s="292">
        <v>15700</v>
      </c>
      <c r="K540" s="292">
        <v>11140</v>
      </c>
      <c r="L540" s="100">
        <f t="shared" si="5"/>
        <v>4560</v>
      </c>
      <c r="M540" s="92"/>
    </row>
    <row r="541" spans="2:13" s="91" customFormat="1" ht="24.95" customHeight="1" x14ac:dyDescent="0.25">
      <c r="B541" s="290" t="s">
        <v>564</v>
      </c>
      <c r="C541" s="291">
        <v>44345</v>
      </c>
      <c r="D541" s="97">
        <v>0.47847222222222219</v>
      </c>
      <c r="E541" s="97">
        <v>0.4861111111111111</v>
      </c>
      <c r="F541" s="294" t="s">
        <v>461</v>
      </c>
      <c r="G541" s="99" t="s">
        <v>723</v>
      </c>
      <c r="H541" s="99" t="s">
        <v>724</v>
      </c>
      <c r="I541" s="97" t="s">
        <v>470</v>
      </c>
      <c r="J541" s="292">
        <v>20620</v>
      </c>
      <c r="K541" s="292">
        <v>10930</v>
      </c>
      <c r="L541" s="100">
        <f t="shared" si="5"/>
        <v>9690</v>
      </c>
      <c r="M541" s="92"/>
    </row>
    <row r="542" spans="2:13" s="91" customFormat="1" ht="24.95" customHeight="1" x14ac:dyDescent="0.25">
      <c r="B542" s="290" t="s">
        <v>565</v>
      </c>
      <c r="C542" s="291">
        <v>44345</v>
      </c>
      <c r="D542" s="97">
        <v>0.52500000000000002</v>
      </c>
      <c r="E542" s="97">
        <v>0.53541666666666665</v>
      </c>
      <c r="F542" s="294" t="s">
        <v>464</v>
      </c>
      <c r="G542" s="99" t="s">
        <v>723</v>
      </c>
      <c r="H542" s="99" t="s">
        <v>724</v>
      </c>
      <c r="I542" s="97" t="s">
        <v>472</v>
      </c>
      <c r="J542" s="292">
        <v>19700</v>
      </c>
      <c r="K542" s="292">
        <v>10710</v>
      </c>
      <c r="L542" s="100">
        <f t="shared" si="5"/>
        <v>8990</v>
      </c>
      <c r="M542" s="92"/>
    </row>
    <row r="543" spans="2:13" s="91" customFormat="1" ht="24.95" customHeight="1" x14ac:dyDescent="0.25">
      <c r="B543" s="290" t="s">
        <v>566</v>
      </c>
      <c r="C543" s="291">
        <v>44345</v>
      </c>
      <c r="D543" s="97">
        <v>0.52708333333333335</v>
      </c>
      <c r="E543" s="97">
        <v>0.53472222222222221</v>
      </c>
      <c r="F543" s="294" t="s">
        <v>458</v>
      </c>
      <c r="G543" s="99" t="s">
        <v>723</v>
      </c>
      <c r="H543" s="99" t="s">
        <v>724</v>
      </c>
      <c r="I543" s="97" t="s">
        <v>465</v>
      </c>
      <c r="J543" s="292">
        <v>17820</v>
      </c>
      <c r="K543" s="292">
        <v>10710</v>
      </c>
      <c r="L543" s="100">
        <f t="shared" si="5"/>
        <v>7110</v>
      </c>
      <c r="M543" s="92"/>
    </row>
    <row r="544" spans="2:13" s="91" customFormat="1" ht="24.95" customHeight="1" x14ac:dyDescent="0.25">
      <c r="B544" s="290" t="s">
        <v>567</v>
      </c>
      <c r="C544" s="291">
        <v>44345</v>
      </c>
      <c r="D544" s="97">
        <v>0.54652777777777783</v>
      </c>
      <c r="E544" s="97">
        <v>0.55208333333333337</v>
      </c>
      <c r="F544" s="294" t="s">
        <v>467</v>
      </c>
      <c r="G544" s="99" t="s">
        <v>723</v>
      </c>
      <c r="H544" s="99" t="s">
        <v>724</v>
      </c>
      <c r="I544" s="97" t="s">
        <v>480</v>
      </c>
      <c r="J544" s="292">
        <v>17690</v>
      </c>
      <c r="K544" s="292">
        <v>10600</v>
      </c>
      <c r="L544" s="100">
        <f t="shared" si="5"/>
        <v>7090</v>
      </c>
      <c r="M544" s="92"/>
    </row>
    <row r="545" spans="2:13" s="91" customFormat="1" ht="24.95" customHeight="1" x14ac:dyDescent="0.25">
      <c r="B545" s="290" t="s">
        <v>568</v>
      </c>
      <c r="C545" s="291">
        <v>44345</v>
      </c>
      <c r="D545" s="97">
        <v>0.86875000000000002</v>
      </c>
      <c r="E545" s="97">
        <v>0.87569444444444444</v>
      </c>
      <c r="F545" s="294" t="s">
        <v>464</v>
      </c>
      <c r="G545" s="99" t="s">
        <v>723</v>
      </c>
      <c r="H545" s="99" t="s">
        <v>724</v>
      </c>
      <c r="I545" s="97" t="s">
        <v>459</v>
      </c>
      <c r="J545" s="292">
        <v>18570</v>
      </c>
      <c r="K545" s="292">
        <v>10860</v>
      </c>
      <c r="L545" s="100">
        <f t="shared" si="5"/>
        <v>7710</v>
      </c>
      <c r="M545" s="92"/>
    </row>
    <row r="546" spans="2:13" s="91" customFormat="1" ht="24.95" customHeight="1" x14ac:dyDescent="0.25">
      <c r="B546" s="290" t="s">
        <v>569</v>
      </c>
      <c r="C546" s="291">
        <v>44345</v>
      </c>
      <c r="D546" s="97">
        <v>0.90208333333333324</v>
      </c>
      <c r="E546" s="97">
        <v>0.90833333333333333</v>
      </c>
      <c r="F546" s="294" t="s">
        <v>458</v>
      </c>
      <c r="G546" s="99" t="s">
        <v>723</v>
      </c>
      <c r="H546" s="99" t="s">
        <v>724</v>
      </c>
      <c r="I546" s="97" t="s">
        <v>483</v>
      </c>
      <c r="J546" s="292">
        <v>19630</v>
      </c>
      <c r="K546" s="292">
        <v>10850</v>
      </c>
      <c r="L546" s="100">
        <f t="shared" si="5"/>
        <v>8780</v>
      </c>
      <c r="M546" s="92"/>
    </row>
    <row r="547" spans="2:13" s="91" customFormat="1" ht="24.95" customHeight="1" x14ac:dyDescent="0.25">
      <c r="B547" s="290" t="s">
        <v>570</v>
      </c>
      <c r="C547" s="291">
        <v>44345</v>
      </c>
      <c r="D547" s="97">
        <v>0.9194444444444444</v>
      </c>
      <c r="E547" s="97">
        <v>0.9291666666666667</v>
      </c>
      <c r="F547" s="294" t="s">
        <v>461</v>
      </c>
      <c r="G547" s="99" t="s">
        <v>723</v>
      </c>
      <c r="H547" s="99" t="s">
        <v>724</v>
      </c>
      <c r="I547" s="97" t="s">
        <v>462</v>
      </c>
      <c r="J547" s="292">
        <v>20330</v>
      </c>
      <c r="K547" s="292">
        <v>11080</v>
      </c>
      <c r="L547" s="100">
        <f t="shared" si="5"/>
        <v>9250</v>
      </c>
      <c r="M547" s="92"/>
    </row>
    <row r="548" spans="2:13" s="91" customFormat="1" ht="24.95" customHeight="1" x14ac:dyDescent="0.25">
      <c r="B548" s="290" t="s">
        <v>571</v>
      </c>
      <c r="C548" s="291">
        <v>44345</v>
      </c>
      <c r="D548" s="97">
        <v>0.98819444444444438</v>
      </c>
      <c r="E548" s="97">
        <v>0.99444444444444446</v>
      </c>
      <c r="F548" s="294" t="s">
        <v>458</v>
      </c>
      <c r="G548" s="99" t="s">
        <v>723</v>
      </c>
      <c r="H548" s="99" t="s">
        <v>724</v>
      </c>
      <c r="I548" s="97" t="s">
        <v>483</v>
      </c>
      <c r="J548" s="292">
        <v>14360</v>
      </c>
      <c r="K548" s="292">
        <v>10800</v>
      </c>
      <c r="L548" s="100">
        <f t="shared" si="5"/>
        <v>3560</v>
      </c>
      <c r="M548" s="92"/>
    </row>
    <row r="549" spans="2:13" s="91" customFormat="1" ht="24.95" customHeight="1" x14ac:dyDescent="0.25">
      <c r="B549" s="290" t="s">
        <v>572</v>
      </c>
      <c r="C549" s="291">
        <v>44346</v>
      </c>
      <c r="D549" s="97">
        <v>4.8611111111111112E-3</v>
      </c>
      <c r="E549" s="97">
        <v>1.1111111111111112E-2</v>
      </c>
      <c r="F549" s="294" t="s">
        <v>464</v>
      </c>
      <c r="G549" s="99" t="s">
        <v>723</v>
      </c>
      <c r="H549" s="99" t="s">
        <v>724</v>
      </c>
      <c r="I549" s="97" t="s">
        <v>459</v>
      </c>
      <c r="J549" s="292">
        <v>16080</v>
      </c>
      <c r="K549" s="292">
        <v>10790</v>
      </c>
      <c r="L549" s="100">
        <f t="shared" si="5"/>
        <v>5290</v>
      </c>
      <c r="M549" s="92"/>
    </row>
    <row r="550" spans="2:13" s="91" customFormat="1" ht="24.95" customHeight="1" x14ac:dyDescent="0.25">
      <c r="B550" s="290" t="s">
        <v>573</v>
      </c>
      <c r="C550" s="291">
        <v>44346</v>
      </c>
      <c r="D550" s="97">
        <v>2.4305555555555556E-2</v>
      </c>
      <c r="E550" s="97">
        <v>3.125E-2</v>
      </c>
      <c r="F550" s="294" t="s">
        <v>461</v>
      </c>
      <c r="G550" s="99" t="s">
        <v>723</v>
      </c>
      <c r="H550" s="99" t="s">
        <v>724</v>
      </c>
      <c r="I550" s="97" t="s">
        <v>462</v>
      </c>
      <c r="J550" s="292">
        <v>15280</v>
      </c>
      <c r="K550" s="292">
        <v>11120</v>
      </c>
      <c r="L550" s="100">
        <f t="shared" si="5"/>
        <v>4160</v>
      </c>
      <c r="M550" s="92"/>
    </row>
    <row r="551" spans="2:13" s="91" customFormat="1" ht="24.95" customHeight="1" x14ac:dyDescent="0.25">
      <c r="B551" s="290" t="s">
        <v>574</v>
      </c>
      <c r="C551" s="291">
        <v>44346</v>
      </c>
      <c r="D551" s="97">
        <v>0.5</v>
      </c>
      <c r="E551" s="97">
        <v>0.50902777777777775</v>
      </c>
      <c r="F551" s="294" t="s">
        <v>461</v>
      </c>
      <c r="G551" s="99" t="s">
        <v>723</v>
      </c>
      <c r="H551" s="99" t="s">
        <v>724</v>
      </c>
      <c r="I551" s="97" t="s">
        <v>481</v>
      </c>
      <c r="J551" s="292">
        <v>18520</v>
      </c>
      <c r="K551" s="292">
        <v>10880</v>
      </c>
      <c r="L551" s="100">
        <f t="shared" si="5"/>
        <v>7640</v>
      </c>
      <c r="M551" s="92"/>
    </row>
    <row r="552" spans="2:13" s="91" customFormat="1" ht="24.95" customHeight="1" x14ac:dyDescent="0.25">
      <c r="B552" s="290" t="s">
        <v>575</v>
      </c>
      <c r="C552" s="291">
        <v>44346</v>
      </c>
      <c r="D552" s="97">
        <v>0.62152777777777779</v>
      </c>
      <c r="E552" s="97">
        <v>0.62847222222222221</v>
      </c>
      <c r="F552" s="294" t="s">
        <v>461</v>
      </c>
      <c r="G552" s="99" t="s">
        <v>723</v>
      </c>
      <c r="H552" s="99" t="s">
        <v>724</v>
      </c>
      <c r="I552" s="97" t="s">
        <v>481</v>
      </c>
      <c r="J552" s="292">
        <v>13610</v>
      </c>
      <c r="K552" s="292">
        <v>11140</v>
      </c>
      <c r="L552" s="100">
        <f t="shared" si="5"/>
        <v>2470</v>
      </c>
      <c r="M552" s="92"/>
    </row>
    <row r="553" spans="2:13" s="91" customFormat="1" ht="24.95" customHeight="1" x14ac:dyDescent="0.25">
      <c r="B553" s="290" t="s">
        <v>576</v>
      </c>
      <c r="C553" s="291">
        <v>44346</v>
      </c>
      <c r="D553" s="97">
        <v>0.88055555555555554</v>
      </c>
      <c r="E553" s="97">
        <v>0.89027777777777783</v>
      </c>
      <c r="F553" s="294" t="s">
        <v>458</v>
      </c>
      <c r="G553" s="99" t="s">
        <v>723</v>
      </c>
      <c r="H553" s="99" t="s">
        <v>724</v>
      </c>
      <c r="I553" s="97" t="s">
        <v>462</v>
      </c>
      <c r="J553" s="292">
        <v>14550</v>
      </c>
      <c r="K553" s="292">
        <v>10840</v>
      </c>
      <c r="L553" s="100">
        <f t="shared" si="5"/>
        <v>3710</v>
      </c>
      <c r="M553" s="92"/>
    </row>
    <row r="554" spans="2:13" s="91" customFormat="1" ht="24.95" customHeight="1" x14ac:dyDescent="0.25">
      <c r="B554" s="290" t="s">
        <v>577</v>
      </c>
      <c r="C554" s="291">
        <v>44347</v>
      </c>
      <c r="D554" s="97">
        <v>0.4680555555555555</v>
      </c>
      <c r="E554" s="97">
        <v>0.47638888888888892</v>
      </c>
      <c r="F554" s="294" t="s">
        <v>461</v>
      </c>
      <c r="G554" s="99" t="s">
        <v>723</v>
      </c>
      <c r="H554" s="99" t="s">
        <v>724</v>
      </c>
      <c r="I554" s="97" t="s">
        <v>474</v>
      </c>
      <c r="J554" s="292">
        <v>21420</v>
      </c>
      <c r="K554" s="292">
        <v>11160</v>
      </c>
      <c r="L554" s="100">
        <f t="shared" si="5"/>
        <v>10260</v>
      </c>
      <c r="M554" s="92"/>
    </row>
    <row r="555" spans="2:13" s="91" customFormat="1" ht="24.95" customHeight="1" x14ac:dyDescent="0.25">
      <c r="B555" s="290" t="s">
        <v>578</v>
      </c>
      <c r="C555" s="291">
        <v>44347</v>
      </c>
      <c r="D555" s="97">
        <v>0.50138888888888888</v>
      </c>
      <c r="E555" s="97">
        <v>0.50902777777777775</v>
      </c>
      <c r="F555" s="294" t="s">
        <v>464</v>
      </c>
      <c r="G555" s="99" t="s">
        <v>723</v>
      </c>
      <c r="H555" s="99" t="s">
        <v>724</v>
      </c>
      <c r="I555" s="97" t="s">
        <v>465</v>
      </c>
      <c r="J555" s="292">
        <v>18370</v>
      </c>
      <c r="K555" s="292">
        <v>10800</v>
      </c>
      <c r="L555" s="100">
        <f t="shared" si="5"/>
        <v>7570</v>
      </c>
      <c r="M555" s="92"/>
    </row>
    <row r="556" spans="2:13" s="91" customFormat="1" ht="24.95" customHeight="1" x14ac:dyDescent="0.25">
      <c r="B556" s="290" t="s">
        <v>579</v>
      </c>
      <c r="C556" s="291">
        <v>44347</v>
      </c>
      <c r="D556" s="97">
        <v>0.51041666666666663</v>
      </c>
      <c r="E556" s="97">
        <v>0.51944444444444449</v>
      </c>
      <c r="F556" s="294" t="s">
        <v>458</v>
      </c>
      <c r="G556" s="99" t="s">
        <v>723</v>
      </c>
      <c r="H556" s="99" t="s">
        <v>724</v>
      </c>
      <c r="I556" s="97" t="s">
        <v>481</v>
      </c>
      <c r="J556" s="292">
        <v>18990</v>
      </c>
      <c r="K556" s="292">
        <v>10880</v>
      </c>
      <c r="L556" s="100">
        <f t="shared" si="5"/>
        <v>8110</v>
      </c>
      <c r="M556" s="92"/>
    </row>
    <row r="557" spans="2:13" s="91" customFormat="1" ht="24.95" customHeight="1" x14ac:dyDescent="0.25">
      <c r="B557" s="290" t="s">
        <v>580</v>
      </c>
      <c r="C557" s="291">
        <v>44347</v>
      </c>
      <c r="D557" s="97">
        <v>0.51874999999999993</v>
      </c>
      <c r="E557" s="97">
        <v>0.52638888888888891</v>
      </c>
      <c r="F557" s="294" t="s">
        <v>482</v>
      </c>
      <c r="G557" s="99" t="s">
        <v>723</v>
      </c>
      <c r="H557" s="99" t="s">
        <v>724</v>
      </c>
      <c r="I557" s="97" t="s">
        <v>468</v>
      </c>
      <c r="J557" s="292">
        <v>10770</v>
      </c>
      <c r="K557" s="292">
        <v>7600</v>
      </c>
      <c r="L557" s="100">
        <f t="shared" si="5"/>
        <v>3170</v>
      </c>
      <c r="M557" s="92"/>
    </row>
    <row r="558" spans="2:13" s="91" customFormat="1" ht="24.95" customHeight="1" x14ac:dyDescent="0.25">
      <c r="B558" s="290" t="s">
        <v>581</v>
      </c>
      <c r="C558" s="291">
        <v>44347</v>
      </c>
      <c r="D558" s="97">
        <v>0.58680555555555558</v>
      </c>
      <c r="E558" s="97">
        <v>0.59375</v>
      </c>
      <c r="F558" s="294" t="s">
        <v>461</v>
      </c>
      <c r="G558" s="99" t="s">
        <v>723</v>
      </c>
      <c r="H558" s="99" t="s">
        <v>724</v>
      </c>
      <c r="I558" s="97" t="s">
        <v>474</v>
      </c>
      <c r="J558" s="292">
        <v>17720</v>
      </c>
      <c r="K558" s="292">
        <v>11170</v>
      </c>
      <c r="L558" s="100">
        <f t="shared" si="5"/>
        <v>6550</v>
      </c>
      <c r="M558" s="92"/>
    </row>
    <row r="559" spans="2:13" s="91" customFormat="1" ht="24.95" customHeight="1" x14ac:dyDescent="0.25">
      <c r="B559" s="290" t="s">
        <v>582</v>
      </c>
      <c r="C559" s="291">
        <v>44347</v>
      </c>
      <c r="D559" s="97">
        <v>0.59027777777777779</v>
      </c>
      <c r="E559" s="97">
        <v>0.59305555555555556</v>
      </c>
      <c r="F559" s="294" t="s">
        <v>467</v>
      </c>
      <c r="G559" s="99" t="s">
        <v>723</v>
      </c>
      <c r="H559" s="99" t="s">
        <v>724</v>
      </c>
      <c r="I559" s="97" t="s">
        <v>480</v>
      </c>
      <c r="J559" s="292">
        <v>19850</v>
      </c>
      <c r="K559" s="292">
        <v>11170</v>
      </c>
      <c r="L559" s="100">
        <f t="shared" si="5"/>
        <v>8680</v>
      </c>
      <c r="M559" s="92"/>
    </row>
    <row r="560" spans="2:13" s="91" customFormat="1" ht="24.95" customHeight="1" x14ac:dyDescent="0.25">
      <c r="B560" s="290" t="s">
        <v>583</v>
      </c>
      <c r="C560" s="291">
        <v>44347</v>
      </c>
      <c r="D560" s="97">
        <v>0.6</v>
      </c>
      <c r="E560" s="97">
        <v>0.60763888888888895</v>
      </c>
      <c r="F560" s="294" t="s">
        <v>458</v>
      </c>
      <c r="G560" s="99" t="s">
        <v>723</v>
      </c>
      <c r="H560" s="99" t="s">
        <v>724</v>
      </c>
      <c r="I560" s="97" t="s">
        <v>481</v>
      </c>
      <c r="J560" s="292">
        <v>14200</v>
      </c>
      <c r="K560" s="292">
        <v>10630</v>
      </c>
      <c r="L560" s="100">
        <f t="shared" si="5"/>
        <v>3570</v>
      </c>
      <c r="M560" s="92"/>
    </row>
    <row r="561" spans="2:13" s="91" customFormat="1" ht="24.95" customHeight="1" x14ac:dyDescent="0.25">
      <c r="B561" s="290" t="s">
        <v>584</v>
      </c>
      <c r="C561" s="291">
        <v>44347</v>
      </c>
      <c r="D561" s="97">
        <v>0.65694444444444444</v>
      </c>
      <c r="E561" s="97">
        <v>0.66388888888888886</v>
      </c>
      <c r="F561" s="294" t="s">
        <v>482</v>
      </c>
      <c r="G561" s="99" t="s">
        <v>723</v>
      </c>
      <c r="H561" s="99" t="s">
        <v>724</v>
      </c>
      <c r="I561" s="97" t="s">
        <v>468</v>
      </c>
      <c r="J561" s="292">
        <v>10420</v>
      </c>
      <c r="K561" s="292">
        <v>7500</v>
      </c>
      <c r="L561" s="100">
        <f t="shared" si="5"/>
        <v>2920</v>
      </c>
      <c r="M561" s="92"/>
    </row>
    <row r="562" spans="2:13" s="91" customFormat="1" ht="24.95" customHeight="1" x14ac:dyDescent="0.25">
      <c r="B562" s="290" t="s">
        <v>585</v>
      </c>
      <c r="C562" s="291">
        <v>44347</v>
      </c>
      <c r="D562" s="97">
        <v>0.68958333333333333</v>
      </c>
      <c r="E562" s="97">
        <v>0.6958333333333333</v>
      </c>
      <c r="F562" s="294" t="s">
        <v>467</v>
      </c>
      <c r="G562" s="99" t="s">
        <v>723</v>
      </c>
      <c r="H562" s="99" t="s">
        <v>724</v>
      </c>
      <c r="I562" s="97" t="s">
        <v>480</v>
      </c>
      <c r="J562" s="292">
        <v>14080</v>
      </c>
      <c r="K562" s="292">
        <v>10640</v>
      </c>
      <c r="L562" s="100">
        <f t="shared" si="5"/>
        <v>3440</v>
      </c>
      <c r="M562" s="92"/>
    </row>
    <row r="563" spans="2:13" s="91" customFormat="1" ht="24.95" customHeight="1" x14ac:dyDescent="0.25">
      <c r="B563" s="290" t="s">
        <v>586</v>
      </c>
      <c r="C563" s="291">
        <v>44347</v>
      </c>
      <c r="D563" s="97">
        <v>0.71250000000000002</v>
      </c>
      <c r="E563" s="97">
        <v>0.72013888888888899</v>
      </c>
      <c r="F563" s="294" t="s">
        <v>464</v>
      </c>
      <c r="G563" s="99" t="s">
        <v>723</v>
      </c>
      <c r="H563" s="99" t="s">
        <v>724</v>
      </c>
      <c r="I563" s="97" t="s">
        <v>465</v>
      </c>
      <c r="J563" s="292">
        <v>18100</v>
      </c>
      <c r="K563" s="292">
        <v>10880</v>
      </c>
      <c r="L563" s="100">
        <f t="shared" si="5"/>
        <v>7220</v>
      </c>
      <c r="M563" s="92"/>
    </row>
    <row r="564" spans="2:13" s="91" customFormat="1" ht="24.95" customHeight="1" x14ac:dyDescent="0.25">
      <c r="B564" s="290" t="s">
        <v>587</v>
      </c>
      <c r="C564" s="291">
        <v>44347</v>
      </c>
      <c r="D564" s="97">
        <v>0.90902777777777777</v>
      </c>
      <c r="E564" s="97">
        <v>0.9194444444444444</v>
      </c>
      <c r="F564" s="294" t="s">
        <v>464</v>
      </c>
      <c r="G564" s="99" t="s">
        <v>723</v>
      </c>
      <c r="H564" s="99" t="s">
        <v>724</v>
      </c>
      <c r="I564" s="97" t="s">
        <v>484</v>
      </c>
      <c r="J564" s="292">
        <v>21140</v>
      </c>
      <c r="K564" s="292">
        <v>10840</v>
      </c>
      <c r="L564" s="100">
        <f t="shared" si="5"/>
        <v>10300</v>
      </c>
      <c r="M564" s="92"/>
    </row>
    <row r="565" spans="2:13" s="91" customFormat="1" ht="24.95" customHeight="1" thickBot="1" x14ac:dyDescent="0.3">
      <c r="B565" s="290" t="s">
        <v>588</v>
      </c>
      <c r="C565" s="291">
        <v>44347</v>
      </c>
      <c r="D565" s="97">
        <v>0.92361111111111116</v>
      </c>
      <c r="E565" s="97">
        <v>0.93819444444444444</v>
      </c>
      <c r="F565" s="294" t="s">
        <v>461</v>
      </c>
      <c r="G565" s="99" t="s">
        <v>723</v>
      </c>
      <c r="H565" s="99" t="s">
        <v>724</v>
      </c>
      <c r="I565" s="97" t="s">
        <v>462</v>
      </c>
      <c r="J565" s="292">
        <v>20660</v>
      </c>
      <c r="K565" s="292">
        <v>11190</v>
      </c>
      <c r="L565" s="100">
        <f t="shared" si="5"/>
        <v>9470</v>
      </c>
      <c r="M565" s="92"/>
    </row>
    <row r="566" spans="2:13" s="15" customFormat="1" ht="45" customHeight="1" thickBot="1" x14ac:dyDescent="0.3">
      <c r="B566" s="249"/>
      <c r="C566" s="249" t="s">
        <v>163</v>
      </c>
      <c r="D566" s="250"/>
      <c r="E566" s="250"/>
      <c r="F566" s="250"/>
      <c r="G566" s="250"/>
      <c r="H566" s="250"/>
      <c r="I566" s="250"/>
      <c r="J566" s="250"/>
      <c r="K566" s="250"/>
      <c r="L566" s="75">
        <f>ROUND(SUBTOTAL(9,L5:L565)/1000,2)</f>
        <v>4453.8900000000003</v>
      </c>
    </row>
    <row r="567" spans="2:13" ht="45" customHeight="1" x14ac:dyDescent="0.25">
      <c r="B567" s="83" t="s">
        <v>187</v>
      </c>
      <c r="C567" s="91"/>
      <c r="D567" s="91"/>
      <c r="E567" s="91"/>
      <c r="F567" s="91"/>
      <c r="G567" s="91"/>
      <c r="H567" s="91"/>
      <c r="I567" s="91"/>
      <c r="J567" s="91"/>
      <c r="K567" s="91"/>
      <c r="L567" s="91"/>
    </row>
    <row r="568" spans="2:13" ht="45" customHeight="1" x14ac:dyDescent="0.25">
      <c r="B568" s="91"/>
      <c r="C568" s="91"/>
      <c r="D568" s="91"/>
      <c r="E568" s="91"/>
      <c r="F568" s="91"/>
      <c r="G568" s="91"/>
      <c r="H568" s="91"/>
      <c r="I568" s="91"/>
      <c r="J568" s="91"/>
      <c r="K568" s="91"/>
      <c r="L568" s="91"/>
    </row>
    <row r="569" spans="2:13" ht="67.5" customHeight="1" x14ac:dyDescent="0.25">
      <c r="B569" s="91"/>
      <c r="C569" s="91"/>
      <c r="D569" s="91"/>
      <c r="E569" s="91"/>
      <c r="F569" s="248" t="s">
        <v>27</v>
      </c>
      <c r="G569" s="84" t="s">
        <v>188</v>
      </c>
      <c r="H569" s="91"/>
      <c r="I569" s="91"/>
      <c r="J569" s="91"/>
      <c r="K569" s="91"/>
      <c r="L569" s="91"/>
    </row>
    <row r="570" spans="2:13" ht="45" customHeight="1" x14ac:dyDescent="0.25">
      <c r="B570" s="91"/>
      <c r="C570" s="91"/>
      <c r="D570" s="91"/>
      <c r="E570" s="91"/>
      <c r="F570" s="97" t="s">
        <v>189</v>
      </c>
      <c r="G570" s="65">
        <f>SUMIFS($L$5:$L$565,$H$5:$H$565,"Via ambiental",$G$5:$G$565,"Domiciliar")/1000</f>
        <v>2208.59</v>
      </c>
      <c r="H570" s="91"/>
      <c r="I570" s="91"/>
      <c r="J570" s="91"/>
      <c r="K570" s="91"/>
      <c r="L570" s="91"/>
    </row>
    <row r="571" spans="2:13" ht="45" customHeight="1" x14ac:dyDescent="0.25">
      <c r="B571" s="91"/>
      <c r="C571" s="91"/>
      <c r="D571" s="91"/>
      <c r="E571" s="91"/>
      <c r="F571" s="97" t="s">
        <v>190</v>
      </c>
      <c r="G571" s="65">
        <f>SUMIFS($L$5:$L$565,$H$5:$H$565,"Via ambiental",$G$5:$G$565,"Volumoso")/1000</f>
        <v>0</v>
      </c>
      <c r="H571" s="91"/>
      <c r="I571" s="91"/>
      <c r="J571" s="91"/>
      <c r="K571" s="91"/>
      <c r="L571" s="91"/>
    </row>
    <row r="572" spans="2:13" ht="45" customHeight="1" x14ac:dyDescent="0.25">
      <c r="B572" s="91"/>
      <c r="C572" s="91"/>
      <c r="D572" s="91"/>
      <c r="E572" s="91"/>
      <c r="F572" s="97" t="s">
        <v>191</v>
      </c>
      <c r="G572" s="65">
        <f>SUMIFS($L$5:$L$565,$H$5:$H$565,"Prefeitura")/1000</f>
        <v>64.47</v>
      </c>
      <c r="H572" s="85">
        <f>G570/SUM($G$570:$G$573)</f>
        <v>0.49587888340304775</v>
      </c>
      <c r="I572" s="91"/>
      <c r="J572" s="91"/>
      <c r="K572" s="91"/>
      <c r="L572" s="91"/>
    </row>
    <row r="573" spans="2:13" ht="45" customHeight="1" x14ac:dyDescent="0.25">
      <c r="B573" s="91"/>
      <c r="C573" s="91"/>
      <c r="D573" s="91"/>
      <c r="E573" s="91"/>
      <c r="F573" s="97" t="s">
        <v>192</v>
      </c>
      <c r="G573" s="65">
        <f>SUMIFS($L$5:$L$565,$H$5:$H$565,"Particular")/1000</f>
        <v>2180.83</v>
      </c>
      <c r="H573" s="85" t="s">
        <v>204</v>
      </c>
      <c r="I573" s="91"/>
      <c r="J573" s="91"/>
      <c r="K573" s="91"/>
      <c r="L573" s="91"/>
    </row>
    <row r="574" spans="2:13" ht="45" customHeight="1" x14ac:dyDescent="0.25">
      <c r="B574" s="91"/>
      <c r="C574" s="91"/>
      <c r="D574" s="91"/>
      <c r="E574" s="91"/>
      <c r="F574" s="91"/>
      <c r="G574" s="91"/>
      <c r="H574" s="85">
        <f>G572/SUM($G$570:$G$573)</f>
        <v>1.4474987033806404E-2</v>
      </c>
      <c r="I574" s="91"/>
      <c r="J574" s="91"/>
      <c r="K574" s="91"/>
      <c r="L574" s="91"/>
    </row>
    <row r="575" spans="2:13" ht="45" customHeight="1" x14ac:dyDescent="0.25">
      <c r="B575" s="91"/>
      <c r="C575" s="91"/>
      <c r="D575" s="91"/>
      <c r="E575" s="91"/>
      <c r="F575" s="91"/>
      <c r="G575" s="91"/>
      <c r="H575" s="91"/>
      <c r="I575" s="91"/>
      <c r="J575" s="91"/>
      <c r="K575" s="91"/>
      <c r="L575" s="91"/>
    </row>
    <row r="576" spans="2:13" ht="45" customHeight="1" x14ac:dyDescent="0.25">
      <c r="B576" s="91"/>
      <c r="C576" s="91"/>
      <c r="D576" s="91"/>
      <c r="E576" s="91"/>
      <c r="F576" s="91"/>
      <c r="G576" s="91"/>
      <c r="H576" s="91"/>
      <c r="I576" s="91"/>
      <c r="J576" s="91"/>
      <c r="K576" s="91"/>
      <c r="L576" s="91"/>
    </row>
    <row r="577" spans="2:12" ht="45" customHeight="1" x14ac:dyDescent="0.25">
      <c r="B577" s="91"/>
      <c r="C577" s="91"/>
      <c r="D577" s="91"/>
      <c r="E577" s="91"/>
      <c r="F577" s="91"/>
      <c r="G577" s="91"/>
      <c r="H577" s="91"/>
      <c r="I577" s="91"/>
      <c r="J577" s="91"/>
      <c r="K577" s="91"/>
      <c r="L577" s="91"/>
    </row>
    <row r="578" spans="2:12" ht="45" customHeight="1" x14ac:dyDescent="0.25">
      <c r="B578" s="91"/>
      <c r="C578" s="91"/>
      <c r="D578" s="91"/>
      <c r="E578" s="91"/>
      <c r="F578" s="91"/>
      <c r="G578" s="91"/>
      <c r="H578" s="91"/>
      <c r="I578" s="91"/>
      <c r="J578" s="91"/>
      <c r="K578" s="91"/>
      <c r="L578" s="91"/>
    </row>
    <row r="579" spans="2:12" ht="45" customHeight="1" x14ac:dyDescent="0.25">
      <c r="B579" s="91"/>
      <c r="C579" s="91"/>
      <c r="D579" s="91"/>
      <c r="E579" s="91"/>
      <c r="F579" s="91"/>
      <c r="G579" s="91"/>
      <c r="H579" s="91"/>
      <c r="I579" s="91"/>
      <c r="J579" s="91"/>
      <c r="K579" s="91"/>
      <c r="L579" s="91"/>
    </row>
    <row r="580" spans="2:12" ht="45" customHeight="1" x14ac:dyDescent="0.25">
      <c r="B580" s="91"/>
      <c r="C580" s="91"/>
      <c r="D580" s="91"/>
      <c r="E580" s="91"/>
      <c r="F580" s="91"/>
      <c r="G580" s="91"/>
      <c r="H580" s="91"/>
      <c r="I580" s="91"/>
      <c r="J580" s="91"/>
      <c r="K580" s="91"/>
      <c r="L580" s="91"/>
    </row>
    <row r="581" spans="2:12" ht="45" customHeight="1" x14ac:dyDescent="0.25">
      <c r="B581" s="91"/>
      <c r="C581" s="91"/>
      <c r="D581" s="91"/>
      <c r="E581" s="91"/>
      <c r="F581" s="91"/>
      <c r="G581" s="91"/>
      <c r="H581" s="91"/>
      <c r="I581" s="91"/>
      <c r="J581" s="91"/>
      <c r="K581" s="91"/>
      <c r="L581" s="91"/>
    </row>
    <row r="582" spans="2:12" ht="45" customHeight="1" x14ac:dyDescent="0.25">
      <c r="B582" s="91"/>
      <c r="C582" s="91"/>
      <c r="D582" s="91"/>
      <c r="E582" s="91"/>
      <c r="F582" s="91"/>
      <c r="G582" s="91"/>
      <c r="H582" s="91"/>
      <c r="I582" s="91"/>
      <c r="J582" s="91"/>
      <c r="K582" s="91"/>
      <c r="L582" s="91"/>
    </row>
    <row r="583" spans="2:12" ht="45" customHeight="1" x14ac:dyDescent="0.25">
      <c r="B583" s="91"/>
      <c r="C583" s="91"/>
      <c r="D583" s="91"/>
      <c r="E583" s="91"/>
      <c r="F583" s="91"/>
      <c r="G583" s="91"/>
      <c r="H583" s="91"/>
      <c r="I583" s="91"/>
      <c r="J583" s="91"/>
      <c r="K583" s="91"/>
      <c r="L583" s="91"/>
    </row>
    <row r="584" spans="2:12" ht="45" customHeight="1" x14ac:dyDescent="0.25">
      <c r="B584" s="91"/>
      <c r="C584" s="91"/>
      <c r="D584" s="91"/>
      <c r="E584" s="91"/>
      <c r="F584" s="91"/>
      <c r="G584" s="91"/>
      <c r="H584" s="91"/>
      <c r="I584" s="91"/>
      <c r="J584" s="91"/>
      <c r="K584" s="91"/>
      <c r="L584" s="91"/>
    </row>
    <row r="585" spans="2:12" ht="45" customHeight="1" x14ac:dyDescent="0.25">
      <c r="B585" s="91"/>
      <c r="C585" s="91"/>
      <c r="D585" s="91"/>
      <c r="E585" s="91"/>
      <c r="F585" s="91"/>
      <c r="G585" s="91"/>
      <c r="H585" s="91"/>
      <c r="I585" s="91"/>
      <c r="J585" s="91"/>
      <c r="K585" s="91"/>
      <c r="L585" s="91"/>
    </row>
    <row r="586" spans="2:12" ht="45" customHeight="1" x14ac:dyDescent="0.25">
      <c r="B586" s="91"/>
      <c r="C586" s="91"/>
      <c r="D586" s="91"/>
      <c r="E586" s="91"/>
      <c r="F586" s="91"/>
      <c r="G586" s="91"/>
      <c r="H586" s="91"/>
      <c r="I586" s="91"/>
      <c r="J586" s="91"/>
      <c r="K586" s="91"/>
      <c r="L586" s="91"/>
    </row>
    <row r="587" spans="2:12" ht="45" customHeight="1" x14ac:dyDescent="0.25">
      <c r="B587" s="91"/>
      <c r="C587" s="91"/>
      <c r="D587" s="91"/>
      <c r="E587" s="91"/>
      <c r="F587" s="91"/>
      <c r="G587" s="91"/>
      <c r="H587" s="91"/>
      <c r="I587" s="91"/>
      <c r="J587" s="91"/>
      <c r="K587" s="91"/>
      <c r="L587" s="91"/>
    </row>
    <row r="588" spans="2:12" ht="45" customHeight="1" x14ac:dyDescent="0.25">
      <c r="B588" s="91"/>
      <c r="C588" s="91"/>
      <c r="D588" s="91"/>
      <c r="E588" s="91"/>
      <c r="F588" s="91"/>
      <c r="G588" s="91"/>
      <c r="H588" s="91"/>
      <c r="I588" s="91"/>
      <c r="J588" s="91"/>
      <c r="K588" s="91"/>
      <c r="L588" s="91"/>
    </row>
    <row r="589" spans="2:12" ht="45" customHeight="1" x14ac:dyDescent="0.25">
      <c r="B589" s="91"/>
      <c r="C589" s="91"/>
      <c r="D589" s="91"/>
      <c r="E589" s="91"/>
      <c r="F589" s="91"/>
      <c r="G589" s="91"/>
      <c r="H589" s="91"/>
      <c r="I589" s="91"/>
      <c r="J589" s="91"/>
      <c r="K589" s="91"/>
      <c r="L589" s="91"/>
    </row>
    <row r="590" spans="2:12" ht="45" customHeight="1" x14ac:dyDescent="0.25">
      <c r="B590" s="91"/>
      <c r="C590" s="91"/>
      <c r="D590" s="91"/>
      <c r="E590" s="91"/>
      <c r="F590" s="91"/>
      <c r="G590" s="91"/>
      <c r="H590" s="91"/>
      <c r="I590" s="91"/>
      <c r="J590" s="91"/>
      <c r="K590" s="91"/>
      <c r="L590" s="91"/>
    </row>
    <row r="591" spans="2:12" ht="45" customHeight="1" x14ac:dyDescent="0.25">
      <c r="B591" s="91"/>
      <c r="C591" s="91"/>
      <c r="D591" s="91"/>
      <c r="E591" s="91"/>
      <c r="F591" s="91"/>
      <c r="G591" s="91"/>
      <c r="H591" s="91"/>
      <c r="I591" s="91"/>
      <c r="J591" s="91"/>
      <c r="K591" s="91"/>
      <c r="L591" s="91"/>
    </row>
    <row r="592" spans="2:12" ht="45" customHeight="1" x14ac:dyDescent="0.25">
      <c r="B592" s="91"/>
      <c r="C592" s="91"/>
      <c r="D592" s="91"/>
      <c r="E592" s="91"/>
      <c r="F592" s="91"/>
      <c r="G592" s="91"/>
      <c r="H592" s="91"/>
      <c r="I592" s="91"/>
      <c r="J592" s="91"/>
      <c r="K592" s="91"/>
      <c r="L592" s="91"/>
    </row>
    <row r="593" spans="2:12" ht="45" customHeight="1" x14ac:dyDescent="0.25">
      <c r="B593" s="91"/>
      <c r="C593" s="91"/>
      <c r="D593" s="91"/>
      <c r="E593" s="91"/>
      <c r="F593" s="91"/>
      <c r="G593" s="91"/>
      <c r="H593" s="91"/>
      <c r="I593" s="91"/>
      <c r="J593" s="91"/>
      <c r="K593" s="91"/>
      <c r="L593" s="91"/>
    </row>
    <row r="594" spans="2:12" ht="45" customHeight="1" x14ac:dyDescent="0.25">
      <c r="B594" s="91"/>
      <c r="C594" s="91"/>
      <c r="D594" s="91"/>
      <c r="E594" s="91"/>
      <c r="F594" s="91"/>
      <c r="G594" s="91"/>
      <c r="H594" s="91"/>
      <c r="I594" s="91"/>
      <c r="J594" s="91"/>
      <c r="K594" s="91"/>
      <c r="L594" s="91"/>
    </row>
    <row r="595" spans="2:12" ht="45" customHeight="1" x14ac:dyDescent="0.25">
      <c r="B595" s="91"/>
      <c r="C595" s="91"/>
      <c r="D595" s="91"/>
      <c r="E595" s="91"/>
      <c r="F595" s="91"/>
      <c r="G595" s="91"/>
      <c r="H595" s="91"/>
      <c r="I595" s="91"/>
      <c r="J595" s="91"/>
      <c r="K595" s="91"/>
      <c r="L595" s="91"/>
    </row>
    <row r="596" spans="2:12" ht="45" customHeight="1" x14ac:dyDescent="0.25">
      <c r="B596" s="91"/>
      <c r="C596" s="91"/>
      <c r="D596" s="91"/>
      <c r="E596" s="91"/>
      <c r="F596" s="91"/>
      <c r="G596" s="91"/>
      <c r="H596" s="91"/>
      <c r="I596" s="91"/>
      <c r="J596" s="91"/>
      <c r="K596" s="91"/>
      <c r="L596" s="91"/>
    </row>
    <row r="597" spans="2:12" ht="45" customHeight="1" x14ac:dyDescent="0.25">
      <c r="B597" s="91"/>
      <c r="C597" s="91"/>
      <c r="D597" s="91"/>
      <c r="E597" s="91"/>
      <c r="F597" s="91"/>
      <c r="G597" s="91"/>
      <c r="H597" s="91"/>
      <c r="I597" s="91"/>
      <c r="J597" s="91"/>
      <c r="K597" s="91"/>
      <c r="L597" s="91"/>
    </row>
    <row r="598" spans="2:12" ht="45" customHeight="1" x14ac:dyDescent="0.25">
      <c r="B598" s="91"/>
      <c r="C598" s="91"/>
      <c r="D598" s="91"/>
      <c r="E598" s="91"/>
      <c r="F598" s="91"/>
      <c r="G598" s="91"/>
      <c r="H598" s="91"/>
      <c r="I598" s="91"/>
      <c r="J598" s="91"/>
      <c r="K598" s="91"/>
      <c r="L598" s="91"/>
    </row>
    <row r="599" spans="2:12" ht="45" customHeight="1" x14ac:dyDescent="0.25">
      <c r="B599" s="91"/>
      <c r="C599" s="91"/>
      <c r="D599" s="91"/>
      <c r="E599" s="91"/>
      <c r="F599" s="91"/>
      <c r="G599" s="91"/>
      <c r="H599" s="91"/>
      <c r="I599" s="91"/>
      <c r="J599" s="91"/>
      <c r="K599" s="91"/>
    </row>
    <row r="600" spans="2:12" ht="45" customHeight="1" x14ac:dyDescent="0.25">
      <c r="B600" s="91"/>
      <c r="C600" s="91"/>
      <c r="D600" s="91"/>
      <c r="E600" s="91"/>
      <c r="F600" s="91"/>
      <c r="G600" s="91"/>
      <c r="H600" s="91"/>
      <c r="I600" s="91"/>
      <c r="J600" s="91"/>
      <c r="K600" s="91"/>
      <c r="L600" s="91"/>
    </row>
    <row r="601" spans="2:12" ht="45" customHeight="1" x14ac:dyDescent="0.25">
      <c r="B601" s="91"/>
      <c r="C601" s="91"/>
      <c r="D601" s="91"/>
      <c r="E601" s="91"/>
      <c r="F601" s="91"/>
      <c r="G601" s="91"/>
      <c r="H601" s="91"/>
      <c r="I601" s="91"/>
      <c r="J601" s="91"/>
      <c r="K601" s="91"/>
      <c r="L601" s="91"/>
    </row>
    <row r="602" spans="2:12" ht="45" customHeight="1" x14ac:dyDescent="0.25">
      <c r="B602" s="91"/>
      <c r="C602" s="91"/>
      <c r="D602" s="91"/>
      <c r="E602" s="91"/>
      <c r="F602" s="91"/>
      <c r="G602" s="91"/>
      <c r="H602" s="91"/>
      <c r="I602" s="91"/>
      <c r="J602" s="91"/>
      <c r="K602" s="91"/>
      <c r="L602" s="91"/>
    </row>
    <row r="603" spans="2:12" ht="45" customHeight="1" x14ac:dyDescent="0.25">
      <c r="B603" s="91"/>
      <c r="C603" s="91"/>
      <c r="D603" s="91"/>
      <c r="E603" s="91"/>
      <c r="F603" s="91"/>
      <c r="G603" s="91"/>
      <c r="H603" s="91"/>
      <c r="I603" s="91"/>
      <c r="J603" s="91"/>
      <c r="K603" s="91"/>
      <c r="L603" s="91"/>
    </row>
    <row r="604" spans="2:12" ht="45" customHeight="1" x14ac:dyDescent="0.25">
      <c r="B604" s="91"/>
      <c r="C604" s="91"/>
      <c r="D604" s="91"/>
      <c r="E604" s="91"/>
      <c r="F604" s="91"/>
      <c r="G604" s="91"/>
      <c r="H604" s="91"/>
      <c r="I604" s="91"/>
      <c r="J604" s="91"/>
      <c r="K604" s="91"/>
      <c r="L604" s="91"/>
    </row>
    <row r="605" spans="2:12" ht="45" customHeight="1" x14ac:dyDescent="0.25">
      <c r="B605" s="91"/>
      <c r="C605" s="91"/>
      <c r="D605" s="91"/>
      <c r="E605" s="91"/>
      <c r="F605" s="91"/>
      <c r="G605" s="91"/>
      <c r="H605" s="91"/>
      <c r="I605" s="91"/>
      <c r="J605" s="91"/>
      <c r="K605" s="91"/>
      <c r="L605" s="91"/>
    </row>
    <row r="606" spans="2:12" ht="45" customHeight="1" x14ac:dyDescent="0.25">
      <c r="B606" s="91"/>
      <c r="C606" s="91"/>
      <c r="D606" s="91"/>
      <c r="E606" s="91"/>
      <c r="F606" s="91"/>
      <c r="G606" s="91"/>
      <c r="H606" s="91"/>
      <c r="I606" s="91"/>
      <c r="J606" s="91"/>
      <c r="K606" s="91"/>
    </row>
    <row r="607" spans="2:12" ht="45" customHeight="1" x14ac:dyDescent="0.25">
      <c r="B607" s="91"/>
      <c r="C607" s="91"/>
      <c r="D607" s="91"/>
      <c r="E607" s="91"/>
      <c r="F607" s="91"/>
      <c r="G607" s="91"/>
      <c r="H607" s="91"/>
      <c r="I607" s="91"/>
      <c r="J607" s="91"/>
      <c r="K607" s="91"/>
    </row>
    <row r="608" spans="2:12" ht="45" customHeight="1" x14ac:dyDescent="0.25">
      <c r="B608" s="91"/>
      <c r="C608" s="91"/>
      <c r="D608" s="91"/>
      <c r="E608" s="91"/>
      <c r="F608" s="91"/>
      <c r="G608" s="91"/>
      <c r="H608" s="91"/>
      <c r="I608" s="91"/>
      <c r="J608" s="91"/>
      <c r="K608" s="91"/>
    </row>
    <row r="609" spans="2:11" ht="45" customHeight="1" x14ac:dyDescent="0.25">
      <c r="B609" s="91"/>
      <c r="C609" s="91"/>
      <c r="D609" s="91"/>
      <c r="E609" s="91"/>
      <c r="F609" s="91"/>
      <c r="G609" s="91"/>
      <c r="H609" s="91"/>
      <c r="I609" s="91"/>
      <c r="J609" s="91"/>
      <c r="K609" s="91"/>
    </row>
    <row r="610" spans="2:11" ht="45" customHeight="1" x14ac:dyDescent="0.25">
      <c r="B610" s="91"/>
      <c r="C610" s="91"/>
      <c r="D610" s="91"/>
      <c r="E610" s="91"/>
      <c r="F610" s="91"/>
      <c r="G610" s="91"/>
      <c r="H610" s="91"/>
      <c r="I610" s="91"/>
      <c r="J610" s="91"/>
      <c r="K610" s="91"/>
    </row>
    <row r="611" spans="2:11" ht="45" customHeight="1" x14ac:dyDescent="0.25">
      <c r="B611" s="91"/>
      <c r="C611" s="91"/>
      <c r="D611" s="91"/>
      <c r="E611" s="91"/>
      <c r="F611" s="91"/>
      <c r="G611" s="91"/>
      <c r="H611" s="91"/>
      <c r="I611" s="91"/>
      <c r="J611" s="91"/>
      <c r="K611" s="91"/>
    </row>
    <row r="612" spans="2:11" ht="45" customHeight="1" x14ac:dyDescent="0.25">
      <c r="B612" s="91"/>
      <c r="C612" s="91"/>
      <c r="D612" s="91"/>
      <c r="E612" s="91"/>
      <c r="F612" s="91"/>
      <c r="G612" s="91"/>
      <c r="H612" s="91"/>
      <c r="I612" s="91"/>
      <c r="J612" s="91"/>
      <c r="K612" s="91"/>
    </row>
    <row r="613" spans="2:11" ht="45" customHeight="1" x14ac:dyDescent="0.25">
      <c r="B613" s="91"/>
      <c r="C613" s="91"/>
      <c r="D613" s="91"/>
      <c r="E613" s="91"/>
      <c r="F613" s="91"/>
      <c r="G613" s="91"/>
      <c r="H613" s="91"/>
      <c r="I613" s="91"/>
      <c r="J613" s="91"/>
      <c r="K613" s="91"/>
    </row>
    <row r="614" spans="2:11" ht="45" customHeight="1" x14ac:dyDescent="0.25">
      <c r="B614" s="91"/>
      <c r="C614" s="91"/>
      <c r="D614" s="91"/>
      <c r="E614" s="91"/>
      <c r="F614" s="91"/>
      <c r="G614" s="91"/>
      <c r="H614" s="91"/>
      <c r="I614" s="91"/>
      <c r="J614" s="91"/>
      <c r="K614" s="91"/>
    </row>
    <row r="615" spans="2:11" ht="45" customHeight="1" x14ac:dyDescent="0.25">
      <c r="B615" s="91"/>
      <c r="C615" s="91"/>
      <c r="D615" s="91"/>
      <c r="E615" s="91"/>
      <c r="F615" s="91"/>
      <c r="G615" s="91"/>
      <c r="H615" s="91"/>
      <c r="I615" s="91"/>
      <c r="J615" s="91"/>
      <c r="K615" s="91"/>
    </row>
    <row r="616" spans="2:11" ht="45" customHeight="1" x14ac:dyDescent="0.25">
      <c r="B616" s="91"/>
      <c r="C616" s="91"/>
      <c r="D616" s="91"/>
      <c r="E616" s="91"/>
      <c r="F616" s="91"/>
      <c r="G616" s="91"/>
      <c r="H616" s="91"/>
      <c r="I616" s="91"/>
      <c r="J616" s="91"/>
      <c r="K616" s="91"/>
    </row>
    <row r="617" spans="2:11" ht="45" customHeight="1" x14ac:dyDescent="0.25">
      <c r="B617" s="91"/>
      <c r="C617" s="91"/>
      <c r="D617" s="91"/>
      <c r="E617" s="91"/>
      <c r="F617" s="91"/>
      <c r="G617" s="91"/>
      <c r="H617" s="91"/>
      <c r="I617" s="91"/>
      <c r="J617" s="91"/>
      <c r="K617" s="91"/>
    </row>
    <row r="618" spans="2:11" ht="45" customHeight="1" x14ac:dyDescent="0.25">
      <c r="B618" s="91"/>
      <c r="C618" s="91"/>
      <c r="D618" s="91"/>
      <c r="E618" s="91"/>
      <c r="F618" s="91"/>
      <c r="G618" s="91"/>
      <c r="H618" s="91"/>
      <c r="I618" s="91"/>
      <c r="J618" s="91"/>
      <c r="K618" s="91"/>
    </row>
    <row r="619" spans="2:11" ht="45" customHeight="1" x14ac:dyDescent="0.25">
      <c r="B619" s="91"/>
      <c r="C619" s="91"/>
      <c r="D619" s="91"/>
      <c r="E619" s="91"/>
      <c r="F619" s="91"/>
      <c r="G619" s="91"/>
      <c r="H619" s="91"/>
      <c r="I619" s="91"/>
      <c r="J619" s="91"/>
      <c r="K619" s="91"/>
    </row>
    <row r="620" spans="2:11" ht="45" customHeight="1" x14ac:dyDescent="0.25">
      <c r="B620" s="91"/>
      <c r="C620" s="91"/>
      <c r="D620" s="91"/>
      <c r="E620" s="91"/>
      <c r="F620" s="91"/>
      <c r="G620" s="91"/>
      <c r="H620" s="91"/>
      <c r="I620" s="91"/>
      <c r="J620" s="91"/>
      <c r="K620" s="91"/>
    </row>
    <row r="621" spans="2:11" ht="45" customHeight="1" x14ac:dyDescent="0.25">
      <c r="B621" s="91"/>
      <c r="C621" s="91"/>
      <c r="D621" s="91"/>
      <c r="E621" s="91"/>
      <c r="F621" s="91"/>
      <c r="G621" s="91"/>
      <c r="H621" s="91"/>
      <c r="I621" s="91"/>
      <c r="J621" s="91"/>
      <c r="K621" s="91"/>
    </row>
    <row r="622" spans="2:11" ht="45" customHeight="1" x14ac:dyDescent="0.25">
      <c r="B622" s="91"/>
      <c r="C622" s="91"/>
      <c r="D622" s="91"/>
      <c r="E622" s="91"/>
      <c r="F622" s="91"/>
      <c r="G622" s="91"/>
      <c r="H622" s="91"/>
      <c r="I622" s="91"/>
      <c r="J622" s="91"/>
      <c r="K622" s="91"/>
    </row>
    <row r="623" spans="2:11" ht="45" customHeight="1" x14ac:dyDescent="0.25">
      <c r="B623" s="91"/>
      <c r="C623" s="91"/>
      <c r="D623" s="91"/>
      <c r="E623" s="91"/>
      <c r="F623" s="91"/>
      <c r="G623" s="91"/>
      <c r="H623" s="91"/>
      <c r="I623" s="91"/>
      <c r="J623" s="91"/>
      <c r="K623" s="91"/>
    </row>
    <row r="624" spans="2:11" ht="45" customHeight="1" x14ac:dyDescent="0.25">
      <c r="B624" s="91"/>
      <c r="C624" s="91"/>
      <c r="D624" s="91"/>
      <c r="E624" s="91"/>
      <c r="F624" s="91"/>
      <c r="G624" s="91"/>
      <c r="H624" s="91"/>
      <c r="I624" s="91"/>
      <c r="J624" s="91"/>
      <c r="K624" s="91"/>
    </row>
    <row r="625" spans="2:11" ht="45" customHeight="1" x14ac:dyDescent="0.25">
      <c r="B625" s="91"/>
      <c r="C625" s="91"/>
      <c r="D625" s="91"/>
      <c r="E625" s="91"/>
      <c r="F625" s="91"/>
      <c r="G625" s="91"/>
      <c r="H625" s="91"/>
      <c r="I625" s="91"/>
      <c r="J625" s="91"/>
      <c r="K625" s="91"/>
    </row>
    <row r="626" spans="2:11" ht="45" customHeight="1" x14ac:dyDescent="0.25">
      <c r="B626" s="91"/>
      <c r="C626" s="91"/>
      <c r="D626" s="91"/>
      <c r="E626" s="91"/>
      <c r="F626" s="91"/>
      <c r="G626" s="91"/>
      <c r="H626" s="91"/>
      <c r="I626" s="91"/>
      <c r="J626" s="91"/>
      <c r="K626" s="91"/>
    </row>
    <row r="627" spans="2:11" ht="45" customHeight="1" x14ac:dyDescent="0.25">
      <c r="B627" s="91"/>
      <c r="C627" s="91"/>
      <c r="D627" s="91"/>
      <c r="E627" s="91"/>
      <c r="F627" s="91"/>
      <c r="G627" s="91"/>
      <c r="H627" s="91"/>
      <c r="I627" s="91"/>
      <c r="J627" s="91"/>
      <c r="K627" s="91"/>
    </row>
    <row r="628" spans="2:11" ht="45" customHeight="1" x14ac:dyDescent="0.25">
      <c r="B628" s="91"/>
      <c r="C628" s="91"/>
      <c r="D628" s="91"/>
      <c r="E628" s="91"/>
      <c r="F628" s="91"/>
      <c r="G628" s="91"/>
      <c r="H628" s="91"/>
      <c r="I628" s="91"/>
      <c r="J628" s="91"/>
      <c r="K628" s="91"/>
    </row>
    <row r="629" spans="2:11" ht="45" customHeight="1" x14ac:dyDescent="0.25">
      <c r="B629" s="91"/>
      <c r="C629" s="91"/>
      <c r="D629" s="91"/>
      <c r="E629" s="91"/>
      <c r="F629" s="91"/>
      <c r="G629" s="91"/>
      <c r="H629" s="91"/>
      <c r="I629" s="91"/>
      <c r="J629" s="91"/>
      <c r="K629" s="91"/>
    </row>
    <row r="630" spans="2:11" ht="45" customHeight="1" x14ac:dyDescent="0.25">
      <c r="B630" s="91"/>
      <c r="C630" s="91"/>
      <c r="D630" s="91"/>
      <c r="E630" s="91"/>
      <c r="F630" s="91"/>
      <c r="G630" s="91"/>
      <c r="H630" s="91"/>
      <c r="I630" s="91"/>
      <c r="J630" s="91"/>
      <c r="K630" s="91"/>
    </row>
    <row r="631" spans="2:11" ht="45" customHeight="1" x14ac:dyDescent="0.25">
      <c r="B631" s="91"/>
      <c r="C631" s="91"/>
      <c r="D631" s="91"/>
      <c r="E631" s="91"/>
      <c r="F631" s="91"/>
      <c r="G631" s="91"/>
      <c r="H631" s="91"/>
      <c r="I631" s="91"/>
      <c r="J631" s="91"/>
      <c r="K631" s="91"/>
    </row>
    <row r="632" spans="2:11" ht="45" customHeight="1" x14ac:dyDescent="0.25">
      <c r="B632" s="91"/>
      <c r="C632" s="91"/>
      <c r="D632" s="91"/>
      <c r="E632" s="91"/>
      <c r="F632" s="91"/>
      <c r="G632" s="91"/>
      <c r="H632" s="91"/>
      <c r="I632" s="91"/>
      <c r="J632" s="91"/>
      <c r="K632" s="91"/>
    </row>
    <row r="633" spans="2:11" ht="45" customHeight="1" x14ac:dyDescent="0.25">
      <c r="B633" s="91"/>
      <c r="C633" s="91"/>
      <c r="D633" s="91"/>
      <c r="E633" s="91"/>
      <c r="F633" s="91"/>
      <c r="G633" s="91"/>
      <c r="H633" s="91"/>
      <c r="I633" s="91"/>
      <c r="J633" s="91"/>
      <c r="K633" s="91"/>
    </row>
    <row r="634" spans="2:11" ht="45" customHeight="1" x14ac:dyDescent="0.25">
      <c r="B634" s="91"/>
      <c r="C634" s="91"/>
      <c r="D634" s="91"/>
      <c r="E634" s="91"/>
      <c r="F634" s="91"/>
      <c r="G634" s="91"/>
      <c r="H634" s="91"/>
      <c r="I634" s="91"/>
      <c r="J634" s="91"/>
      <c r="K634" s="91"/>
    </row>
    <row r="635" spans="2:11" ht="45" customHeight="1" x14ac:dyDescent="0.25">
      <c r="B635" s="91"/>
      <c r="C635" s="91"/>
      <c r="D635" s="91"/>
      <c r="E635" s="91"/>
      <c r="F635" s="91"/>
      <c r="G635" s="91"/>
      <c r="H635" s="91"/>
      <c r="I635" s="91"/>
      <c r="J635" s="91"/>
      <c r="K635" s="91"/>
    </row>
    <row r="636" spans="2:11" ht="45" customHeight="1" x14ac:dyDescent="0.25">
      <c r="B636" s="91"/>
      <c r="C636" s="91"/>
      <c r="D636" s="91"/>
      <c r="E636" s="91"/>
      <c r="F636" s="91"/>
      <c r="G636" s="91"/>
      <c r="H636" s="91"/>
      <c r="I636" s="91"/>
      <c r="J636" s="91"/>
      <c r="K636" s="91"/>
    </row>
    <row r="637" spans="2:11" ht="45" customHeight="1" x14ac:dyDescent="0.25">
      <c r="B637" s="91"/>
      <c r="C637" s="91"/>
      <c r="D637" s="91"/>
      <c r="E637" s="91"/>
      <c r="F637" s="91"/>
      <c r="G637" s="91"/>
      <c r="H637" s="91"/>
      <c r="I637" s="91"/>
      <c r="J637" s="91"/>
      <c r="K637" s="91"/>
    </row>
    <row r="638" spans="2:11" ht="45" customHeight="1" x14ac:dyDescent="0.25">
      <c r="B638" s="91"/>
      <c r="C638" s="91"/>
      <c r="D638" s="91"/>
      <c r="E638" s="91"/>
      <c r="F638" s="91"/>
      <c r="G638" s="91"/>
      <c r="H638" s="91"/>
      <c r="I638" s="91"/>
      <c r="J638" s="91"/>
      <c r="K638" s="91"/>
    </row>
    <row r="639" spans="2:11" ht="45" customHeight="1" x14ac:dyDescent="0.25">
      <c r="B639" s="91"/>
      <c r="C639" s="91"/>
      <c r="D639" s="91"/>
      <c r="E639" s="91"/>
      <c r="F639" s="91"/>
      <c r="G639" s="91"/>
      <c r="H639" s="91"/>
      <c r="I639" s="91"/>
      <c r="J639" s="91"/>
      <c r="K639" s="91"/>
    </row>
    <row r="640" spans="2:11" ht="45" customHeight="1" x14ac:dyDescent="0.25">
      <c r="B640" s="91"/>
      <c r="C640" s="91"/>
      <c r="D640" s="91"/>
      <c r="E640" s="91"/>
      <c r="F640" s="91"/>
      <c r="G640" s="91"/>
      <c r="H640" s="91"/>
      <c r="I640" s="91"/>
      <c r="J640" s="91"/>
      <c r="K640" s="91"/>
    </row>
    <row r="641" spans="2:11" ht="45" customHeight="1" x14ac:dyDescent="0.25">
      <c r="B641" s="91"/>
      <c r="C641" s="91"/>
      <c r="D641" s="91"/>
      <c r="E641" s="91"/>
      <c r="F641" s="91"/>
      <c r="G641" s="91"/>
      <c r="H641" s="91"/>
      <c r="I641" s="91"/>
      <c r="J641" s="91"/>
      <c r="K641" s="91"/>
    </row>
    <row r="642" spans="2:11" ht="45" customHeight="1" x14ac:dyDescent="0.25">
      <c r="B642" s="91"/>
      <c r="C642" s="91"/>
      <c r="D642" s="91"/>
      <c r="E642" s="91"/>
      <c r="F642" s="91"/>
      <c r="G642" s="91"/>
      <c r="H642" s="91"/>
      <c r="I642" s="91"/>
      <c r="J642" s="91"/>
      <c r="K642" s="91"/>
    </row>
    <row r="643" spans="2:11" ht="45" customHeight="1" x14ac:dyDescent="0.25">
      <c r="B643" s="91"/>
      <c r="C643" s="91"/>
      <c r="D643" s="91"/>
      <c r="E643" s="91"/>
      <c r="F643" s="91"/>
      <c r="G643" s="91"/>
      <c r="H643" s="91"/>
      <c r="I643" s="91"/>
      <c r="J643" s="91"/>
      <c r="K643" s="91"/>
    </row>
    <row r="644" spans="2:11" ht="45" customHeight="1" x14ac:dyDescent="0.25">
      <c r="B644" s="91"/>
      <c r="C644" s="91"/>
      <c r="D644" s="91"/>
      <c r="E644" s="91"/>
      <c r="F644" s="91"/>
      <c r="G644" s="91"/>
      <c r="H644" s="91"/>
      <c r="I644" s="91"/>
      <c r="J644" s="91"/>
      <c r="K644" s="91"/>
    </row>
    <row r="645" spans="2:11" ht="45" customHeight="1" x14ac:dyDescent="0.25">
      <c r="B645" s="91"/>
      <c r="C645" s="91"/>
      <c r="D645" s="91"/>
      <c r="E645" s="91"/>
      <c r="F645" s="91"/>
      <c r="G645" s="91"/>
      <c r="H645" s="91"/>
      <c r="I645" s="91"/>
      <c r="J645" s="91"/>
      <c r="K645" s="91"/>
    </row>
    <row r="646" spans="2:11" ht="45" customHeight="1" x14ac:dyDescent="0.25">
      <c r="B646" s="91"/>
      <c r="C646" s="91"/>
      <c r="D646" s="91"/>
      <c r="E646" s="91"/>
      <c r="F646" s="91"/>
      <c r="G646" s="91"/>
      <c r="H646" s="91"/>
      <c r="I646" s="91"/>
      <c r="J646" s="91"/>
      <c r="K646" s="91"/>
    </row>
    <row r="647" spans="2:11" ht="45" customHeight="1" x14ac:dyDescent="0.25">
      <c r="B647" s="91"/>
      <c r="C647" s="91"/>
      <c r="D647" s="91"/>
      <c r="E647" s="91"/>
      <c r="F647" s="91"/>
      <c r="G647" s="91"/>
      <c r="H647" s="91"/>
      <c r="I647" s="91"/>
      <c r="J647" s="91"/>
      <c r="K647" s="91"/>
    </row>
    <row r="648" spans="2:11" ht="45" customHeight="1" x14ac:dyDescent="0.25">
      <c r="B648" s="91"/>
      <c r="C648" s="91"/>
      <c r="D648" s="91"/>
      <c r="E648" s="91"/>
      <c r="F648" s="91"/>
      <c r="G648" s="91"/>
      <c r="H648" s="91"/>
      <c r="I648" s="91"/>
      <c r="J648" s="91"/>
      <c r="K648" s="91"/>
    </row>
    <row r="649" spans="2:11" ht="45" customHeight="1" x14ac:dyDescent="0.25">
      <c r="B649" s="91"/>
      <c r="C649" s="91"/>
      <c r="D649" s="91"/>
      <c r="E649" s="91"/>
      <c r="F649" s="91"/>
      <c r="G649" s="91"/>
      <c r="H649" s="91"/>
      <c r="I649" s="91"/>
      <c r="J649" s="91"/>
      <c r="K649" s="91"/>
    </row>
    <row r="650" spans="2:11" ht="45" customHeight="1" x14ac:dyDescent="0.25">
      <c r="B650" s="91"/>
      <c r="C650" s="91"/>
      <c r="D650" s="91"/>
      <c r="E650" s="91"/>
      <c r="F650" s="91"/>
      <c r="G650" s="91"/>
      <c r="H650" s="91"/>
      <c r="I650" s="91"/>
      <c r="J650" s="91"/>
      <c r="K650" s="91"/>
    </row>
    <row r="651" spans="2:11" ht="45" customHeight="1" x14ac:dyDescent="0.25">
      <c r="B651" s="91"/>
      <c r="C651" s="91"/>
      <c r="D651" s="91"/>
      <c r="E651" s="91"/>
      <c r="F651" s="91"/>
      <c r="G651" s="91"/>
      <c r="H651" s="91"/>
      <c r="I651" s="91"/>
      <c r="J651" s="91"/>
      <c r="K651" s="91"/>
    </row>
    <row r="652" spans="2:11" ht="45" customHeight="1" x14ac:dyDescent="0.25">
      <c r="B652" s="91"/>
      <c r="C652" s="91"/>
      <c r="D652" s="91"/>
      <c r="E652" s="91"/>
      <c r="F652" s="91"/>
      <c r="G652" s="91"/>
      <c r="H652" s="91"/>
      <c r="I652" s="91"/>
      <c r="J652" s="91"/>
      <c r="K652" s="91"/>
    </row>
    <row r="653" spans="2:11" ht="45" customHeight="1" x14ac:dyDescent="0.25">
      <c r="B653" s="91"/>
      <c r="C653" s="91"/>
      <c r="D653" s="91"/>
      <c r="E653" s="91"/>
      <c r="F653" s="91"/>
      <c r="G653" s="91"/>
      <c r="H653" s="91"/>
      <c r="I653" s="91"/>
      <c r="J653" s="91"/>
      <c r="K653" s="91"/>
    </row>
    <row r="654" spans="2:11" ht="45" customHeight="1" x14ac:dyDescent="0.25">
      <c r="B654" s="91"/>
      <c r="C654" s="91"/>
      <c r="D654" s="91"/>
      <c r="E654" s="91"/>
      <c r="F654" s="91"/>
      <c r="G654" s="91"/>
      <c r="H654" s="91"/>
      <c r="I654" s="91"/>
      <c r="J654" s="91"/>
      <c r="K654" s="91"/>
    </row>
    <row r="655" spans="2:11" ht="45" customHeight="1" x14ac:dyDescent="0.25">
      <c r="B655" s="91"/>
      <c r="C655" s="91"/>
      <c r="D655" s="91"/>
      <c r="E655" s="91"/>
      <c r="F655" s="91"/>
      <c r="G655" s="91"/>
      <c r="H655" s="91"/>
      <c r="I655" s="91"/>
      <c r="J655" s="91"/>
      <c r="K655" s="91"/>
    </row>
    <row r="656" spans="2:11" ht="45" customHeight="1" x14ac:dyDescent="0.25">
      <c r="B656" s="91"/>
      <c r="C656" s="91"/>
      <c r="D656" s="91"/>
      <c r="E656" s="91"/>
      <c r="F656" s="91"/>
      <c r="G656" s="91"/>
      <c r="H656" s="91"/>
      <c r="I656" s="91"/>
      <c r="J656" s="91"/>
      <c r="K656" s="91"/>
    </row>
    <row r="657" spans="2:11" ht="45" customHeight="1" x14ac:dyDescent="0.25">
      <c r="B657" s="91"/>
      <c r="C657" s="91"/>
      <c r="D657" s="91"/>
      <c r="E657" s="91"/>
      <c r="F657" s="91"/>
      <c r="G657" s="91"/>
      <c r="H657" s="91"/>
      <c r="I657" s="91"/>
      <c r="J657" s="91"/>
      <c r="K657" s="91"/>
    </row>
    <row r="658" spans="2:11" ht="45" customHeight="1" x14ac:dyDescent="0.25">
      <c r="B658" s="91"/>
      <c r="C658" s="91"/>
      <c r="D658" s="91"/>
      <c r="E658" s="91"/>
      <c r="F658" s="91"/>
      <c r="G658" s="91"/>
      <c r="H658" s="91"/>
      <c r="I658" s="91"/>
      <c r="J658" s="91"/>
      <c r="K658" s="91"/>
    </row>
    <row r="659" spans="2:11" ht="45" customHeight="1" x14ac:dyDescent="0.25">
      <c r="B659" s="91"/>
      <c r="C659" s="91"/>
      <c r="D659" s="91"/>
      <c r="E659" s="91"/>
      <c r="F659" s="91"/>
      <c r="G659" s="91"/>
      <c r="H659" s="91"/>
      <c r="I659" s="91"/>
      <c r="J659" s="91"/>
      <c r="K659" s="91"/>
    </row>
    <row r="660" spans="2:11" ht="45" customHeight="1" x14ac:dyDescent="0.25">
      <c r="B660" s="91"/>
      <c r="C660" s="91"/>
      <c r="D660" s="91"/>
      <c r="E660" s="91"/>
      <c r="F660" s="91"/>
      <c r="G660" s="91"/>
      <c r="H660" s="91"/>
      <c r="I660" s="91"/>
      <c r="J660" s="91"/>
      <c r="K660" s="91"/>
    </row>
    <row r="661" spans="2:11" ht="45" customHeight="1" x14ac:dyDescent="0.25">
      <c r="B661" s="91"/>
      <c r="C661" s="91"/>
      <c r="D661" s="91"/>
      <c r="E661" s="91"/>
      <c r="F661" s="91"/>
      <c r="G661" s="91"/>
      <c r="H661" s="91"/>
      <c r="I661" s="91"/>
      <c r="J661" s="91"/>
      <c r="K661" s="91"/>
    </row>
    <row r="662" spans="2:11" ht="45" customHeight="1" x14ac:dyDescent="0.25">
      <c r="B662" s="91"/>
      <c r="C662" s="91"/>
      <c r="D662" s="91"/>
      <c r="E662" s="91"/>
      <c r="F662" s="91"/>
      <c r="G662" s="91"/>
      <c r="H662" s="91"/>
      <c r="I662" s="91"/>
      <c r="J662" s="91"/>
      <c r="K662" s="91"/>
    </row>
    <row r="663" spans="2:11" ht="45" customHeight="1" x14ac:dyDescent="0.25">
      <c r="B663" s="91"/>
      <c r="C663" s="91"/>
      <c r="D663" s="91"/>
      <c r="E663" s="91"/>
      <c r="F663" s="91"/>
      <c r="G663" s="91"/>
      <c r="H663" s="91"/>
      <c r="I663" s="91"/>
      <c r="J663" s="91"/>
      <c r="K663" s="91"/>
    </row>
    <row r="664" spans="2:11" ht="45" customHeight="1" x14ac:dyDescent="0.25">
      <c r="B664" s="91"/>
      <c r="C664" s="91"/>
      <c r="D664" s="91"/>
      <c r="E664" s="91"/>
      <c r="F664" s="91"/>
      <c r="G664" s="91"/>
      <c r="H664" s="91"/>
      <c r="I664" s="91"/>
      <c r="J664" s="91"/>
      <c r="K664" s="91"/>
    </row>
    <row r="665" spans="2:11" ht="45" customHeight="1" x14ac:dyDescent="0.25">
      <c r="B665" s="91"/>
      <c r="C665" s="91"/>
      <c r="D665" s="91"/>
      <c r="E665" s="91"/>
      <c r="F665" s="91"/>
      <c r="G665" s="91"/>
      <c r="H665" s="91"/>
      <c r="I665" s="91"/>
      <c r="J665" s="91"/>
      <c r="K665" s="91"/>
    </row>
    <row r="666" spans="2:11" ht="45" customHeight="1" x14ac:dyDescent="0.25">
      <c r="B666" s="91"/>
      <c r="C666" s="91"/>
      <c r="D666" s="91"/>
      <c r="E666" s="91"/>
      <c r="F666" s="91"/>
      <c r="G666" s="91"/>
      <c r="H666" s="91"/>
      <c r="I666" s="91"/>
      <c r="J666" s="91"/>
      <c r="K666" s="91"/>
    </row>
    <row r="667" spans="2:11" ht="45" customHeight="1" x14ac:dyDescent="0.25">
      <c r="B667" s="91"/>
      <c r="C667" s="91"/>
      <c r="D667" s="91"/>
      <c r="E667" s="91"/>
      <c r="F667" s="91"/>
      <c r="G667" s="91"/>
      <c r="H667" s="91"/>
      <c r="I667" s="91"/>
      <c r="J667" s="91"/>
      <c r="K667" s="91"/>
    </row>
    <row r="668" spans="2:11" ht="45" customHeight="1" x14ac:dyDescent="0.25">
      <c r="B668" s="91"/>
      <c r="C668" s="91"/>
      <c r="D668" s="91"/>
      <c r="E668" s="91"/>
      <c r="F668" s="91"/>
      <c r="G668" s="91"/>
      <c r="H668" s="91"/>
      <c r="I668" s="91"/>
      <c r="J668" s="91"/>
      <c r="K668" s="91"/>
    </row>
    <row r="669" spans="2:11" ht="45" customHeight="1" x14ac:dyDescent="0.25">
      <c r="B669" s="91"/>
      <c r="C669" s="91"/>
      <c r="D669" s="91"/>
      <c r="E669" s="91"/>
      <c r="F669" s="91"/>
      <c r="G669" s="91"/>
      <c r="H669" s="91"/>
      <c r="I669" s="91"/>
      <c r="J669" s="91"/>
      <c r="K669" s="91"/>
    </row>
    <row r="670" spans="2:11" ht="45" customHeight="1" x14ac:dyDescent="0.25">
      <c r="B670" s="91"/>
      <c r="C670" s="91"/>
      <c r="D670" s="91"/>
      <c r="E670" s="91"/>
      <c r="F670" s="91"/>
      <c r="G670" s="91"/>
      <c r="H670" s="91"/>
      <c r="I670" s="91"/>
      <c r="J670" s="91"/>
      <c r="K670" s="91"/>
    </row>
    <row r="671" spans="2:11" ht="45" customHeight="1" x14ac:dyDescent="0.25">
      <c r="B671" s="91"/>
      <c r="C671" s="91"/>
      <c r="D671" s="91"/>
      <c r="E671" s="91"/>
      <c r="F671" s="91"/>
      <c r="G671" s="91"/>
      <c r="H671" s="91"/>
      <c r="I671" s="91"/>
      <c r="J671" s="91"/>
      <c r="K671" s="91"/>
    </row>
    <row r="672" spans="2:11" ht="45" customHeight="1" x14ac:dyDescent="0.25">
      <c r="B672" s="91"/>
      <c r="C672" s="91"/>
      <c r="D672" s="91"/>
      <c r="E672" s="91"/>
      <c r="F672" s="91"/>
      <c r="G672" s="91"/>
      <c r="H672" s="91"/>
      <c r="I672" s="91"/>
      <c r="J672" s="91"/>
      <c r="K672" s="91"/>
    </row>
    <row r="673" spans="2:11" ht="45" customHeight="1" x14ac:dyDescent="0.25">
      <c r="B673" s="91"/>
      <c r="C673" s="91"/>
      <c r="D673" s="91"/>
      <c r="E673" s="91"/>
      <c r="F673" s="91"/>
      <c r="G673" s="91"/>
      <c r="H673" s="91"/>
      <c r="I673" s="91"/>
      <c r="J673" s="91"/>
      <c r="K673" s="91"/>
    </row>
    <row r="674" spans="2:11" ht="45" customHeight="1" x14ac:dyDescent="0.25">
      <c r="B674" s="91"/>
      <c r="C674" s="91"/>
      <c r="D674" s="91"/>
      <c r="E674" s="91"/>
      <c r="F674" s="91"/>
      <c r="G674" s="91"/>
      <c r="H674" s="91"/>
      <c r="I674" s="91"/>
      <c r="J674" s="91"/>
      <c r="K674" s="91"/>
    </row>
    <row r="675" spans="2:11" ht="45" customHeight="1" x14ac:dyDescent="0.25">
      <c r="B675" s="91"/>
      <c r="C675" s="91"/>
      <c r="D675" s="91"/>
      <c r="E675" s="91"/>
      <c r="F675" s="91"/>
      <c r="G675" s="91"/>
      <c r="H675" s="91"/>
      <c r="I675" s="91"/>
      <c r="J675" s="91"/>
      <c r="K675" s="91"/>
    </row>
    <row r="676" spans="2:11" ht="45" customHeight="1" x14ac:dyDescent="0.25">
      <c r="B676" s="91"/>
      <c r="C676" s="91"/>
      <c r="D676" s="91"/>
      <c r="E676" s="91"/>
      <c r="F676" s="91"/>
      <c r="G676" s="91"/>
      <c r="H676" s="91"/>
      <c r="I676" s="91"/>
      <c r="J676" s="91"/>
      <c r="K676" s="91"/>
    </row>
    <row r="677" spans="2:11" ht="45" customHeight="1" x14ac:dyDescent="0.25">
      <c r="B677" s="91"/>
      <c r="C677" s="91"/>
      <c r="D677" s="91"/>
      <c r="E677" s="91"/>
      <c r="F677" s="91"/>
      <c r="G677" s="91"/>
      <c r="H677" s="91"/>
      <c r="I677" s="91"/>
      <c r="J677" s="91"/>
      <c r="K677" s="91"/>
    </row>
    <row r="678" spans="2:11" ht="45" customHeight="1" x14ac:dyDescent="0.25">
      <c r="B678" s="91"/>
      <c r="C678" s="91"/>
      <c r="D678" s="91"/>
      <c r="E678" s="91"/>
      <c r="F678" s="91"/>
      <c r="G678" s="91"/>
      <c r="H678" s="91"/>
      <c r="I678" s="91"/>
      <c r="J678" s="91"/>
      <c r="K678" s="91"/>
    </row>
    <row r="679" spans="2:11" ht="45" customHeight="1" x14ac:dyDescent="0.25">
      <c r="B679" s="91"/>
      <c r="C679" s="91"/>
      <c r="D679" s="91"/>
      <c r="E679" s="91"/>
      <c r="F679" s="91"/>
      <c r="G679" s="91"/>
      <c r="H679" s="91"/>
      <c r="I679" s="91"/>
      <c r="J679" s="91"/>
      <c r="K679" s="91"/>
    </row>
    <row r="680" spans="2:11" ht="45" customHeight="1" x14ac:dyDescent="0.25">
      <c r="B680" s="91"/>
      <c r="C680" s="91"/>
      <c r="D680" s="91"/>
      <c r="E680" s="91"/>
      <c r="F680" s="91"/>
      <c r="G680" s="91"/>
      <c r="H680" s="91"/>
      <c r="I680" s="91"/>
      <c r="J680" s="91"/>
      <c r="K680" s="91"/>
    </row>
    <row r="681" spans="2:11" ht="45" customHeight="1" x14ac:dyDescent="0.25">
      <c r="B681" s="91"/>
      <c r="C681" s="91"/>
      <c r="D681" s="91"/>
      <c r="E681" s="91"/>
      <c r="F681" s="91"/>
      <c r="G681" s="91"/>
      <c r="H681" s="91"/>
      <c r="I681" s="91"/>
      <c r="J681" s="91"/>
      <c r="K681" s="91"/>
    </row>
    <row r="682" spans="2:11" ht="45" customHeight="1" x14ac:dyDescent="0.25">
      <c r="B682" s="91"/>
      <c r="C682" s="91"/>
      <c r="D682" s="91"/>
      <c r="E682" s="91"/>
      <c r="F682" s="91"/>
      <c r="G682" s="91"/>
      <c r="H682" s="91"/>
      <c r="I682" s="91"/>
      <c r="J682" s="91"/>
      <c r="K682" s="91"/>
    </row>
    <row r="683" spans="2:11" ht="45" customHeight="1" x14ac:dyDescent="0.25">
      <c r="B683" s="91"/>
      <c r="C683" s="91"/>
      <c r="D683" s="91"/>
      <c r="E683" s="91"/>
      <c r="F683" s="91"/>
      <c r="G683" s="91"/>
      <c r="H683" s="91"/>
      <c r="I683" s="91"/>
      <c r="J683" s="91"/>
      <c r="K683" s="91"/>
    </row>
    <row r="684" spans="2:11" ht="45" customHeight="1" x14ac:dyDescent="0.25">
      <c r="B684" s="91"/>
      <c r="C684" s="91"/>
      <c r="D684" s="91"/>
      <c r="E684" s="91"/>
      <c r="F684" s="91"/>
      <c r="G684" s="91"/>
      <c r="H684" s="91"/>
      <c r="I684" s="91"/>
      <c r="J684" s="91"/>
      <c r="K684" s="91"/>
    </row>
    <row r="685" spans="2:11" ht="45" customHeight="1" x14ac:dyDescent="0.25">
      <c r="B685" s="91"/>
      <c r="C685" s="91"/>
      <c r="D685" s="91"/>
      <c r="E685" s="91"/>
      <c r="F685" s="91"/>
      <c r="G685" s="91"/>
      <c r="H685" s="91"/>
      <c r="I685" s="91"/>
      <c r="J685" s="91"/>
      <c r="K685" s="91"/>
    </row>
    <row r="686" spans="2:11" ht="45" customHeight="1" x14ac:dyDescent="0.25">
      <c r="B686" s="91"/>
      <c r="C686" s="91"/>
      <c r="D686" s="91"/>
      <c r="E686" s="91"/>
      <c r="F686" s="91"/>
      <c r="G686" s="91"/>
      <c r="H686" s="91"/>
      <c r="I686" s="91"/>
      <c r="J686" s="91"/>
      <c r="K686" s="91"/>
    </row>
    <row r="687" spans="2:11" ht="45" customHeight="1" x14ac:dyDescent="0.25">
      <c r="B687" s="91"/>
      <c r="C687" s="91"/>
      <c r="D687" s="91"/>
      <c r="E687" s="91"/>
      <c r="F687" s="91"/>
      <c r="G687" s="91"/>
      <c r="H687" s="91"/>
      <c r="I687" s="91"/>
      <c r="J687" s="91"/>
      <c r="K687" s="91"/>
    </row>
    <row r="688" spans="2:11" ht="45" customHeight="1" x14ac:dyDescent="0.25">
      <c r="B688" s="91"/>
      <c r="C688" s="91"/>
      <c r="D688" s="91"/>
      <c r="E688" s="91"/>
      <c r="F688" s="91"/>
      <c r="G688" s="91"/>
      <c r="H688" s="91"/>
      <c r="I688" s="91"/>
      <c r="J688" s="91"/>
      <c r="K688" s="91"/>
    </row>
    <row r="689" spans="2:11" ht="45" customHeight="1" x14ac:dyDescent="0.25">
      <c r="B689" s="91"/>
      <c r="C689" s="91"/>
      <c r="D689" s="91"/>
      <c r="E689" s="91"/>
      <c r="F689" s="91"/>
      <c r="G689" s="91"/>
      <c r="H689" s="91"/>
      <c r="I689" s="91"/>
      <c r="J689" s="91"/>
      <c r="K689" s="91"/>
    </row>
    <row r="690" spans="2:11" ht="45" customHeight="1" x14ac:dyDescent="0.25">
      <c r="B690" s="91"/>
      <c r="C690" s="91"/>
      <c r="D690" s="91"/>
      <c r="E690" s="91"/>
      <c r="F690" s="91"/>
      <c r="G690" s="91"/>
      <c r="H690" s="91"/>
      <c r="I690" s="91"/>
      <c r="J690" s="91"/>
      <c r="K690" s="91"/>
    </row>
    <row r="691" spans="2:11" ht="45" customHeight="1" x14ac:dyDescent="0.25">
      <c r="B691" s="91"/>
      <c r="C691" s="91"/>
      <c r="D691" s="91"/>
      <c r="E691" s="91"/>
      <c r="F691" s="91"/>
      <c r="G691" s="91"/>
      <c r="H691" s="91"/>
      <c r="I691" s="91"/>
      <c r="J691" s="91"/>
      <c r="K691" s="91"/>
    </row>
    <row r="692" spans="2:11" ht="45" customHeight="1" x14ac:dyDescent="0.25">
      <c r="B692" s="91"/>
      <c r="C692" s="91"/>
      <c r="D692" s="91"/>
      <c r="E692" s="91"/>
      <c r="F692" s="91"/>
      <c r="G692" s="91"/>
      <c r="H692" s="91"/>
      <c r="I692" s="91"/>
      <c r="J692" s="91"/>
      <c r="K692" s="91"/>
    </row>
    <row r="693" spans="2:11" ht="45" customHeight="1" x14ac:dyDescent="0.25">
      <c r="B693" s="91"/>
      <c r="C693" s="91"/>
      <c r="D693" s="91"/>
      <c r="E693" s="91"/>
      <c r="F693" s="91"/>
      <c r="G693" s="91"/>
      <c r="H693" s="91"/>
      <c r="I693" s="91"/>
      <c r="J693" s="91"/>
      <c r="K693" s="91"/>
    </row>
    <row r="694" spans="2:11" ht="45" customHeight="1" x14ac:dyDescent="0.25">
      <c r="B694" s="91"/>
      <c r="C694" s="91"/>
      <c r="D694" s="91"/>
      <c r="E694" s="91"/>
      <c r="F694" s="91"/>
      <c r="G694" s="91"/>
      <c r="H694" s="91"/>
      <c r="I694" s="91"/>
      <c r="J694" s="91"/>
      <c r="K694" s="91"/>
    </row>
    <row r="695" spans="2:11" ht="45" customHeight="1" x14ac:dyDescent="0.25">
      <c r="B695" s="91"/>
      <c r="C695" s="91"/>
      <c r="D695" s="91"/>
      <c r="E695" s="91"/>
      <c r="F695" s="91"/>
      <c r="G695" s="91"/>
      <c r="H695" s="91"/>
      <c r="I695" s="91"/>
      <c r="J695" s="91"/>
      <c r="K695" s="91"/>
    </row>
    <row r="696" spans="2:11" ht="45" customHeight="1" x14ac:dyDescent="0.25">
      <c r="B696" s="91"/>
      <c r="C696" s="91"/>
      <c r="D696" s="91"/>
      <c r="E696" s="91"/>
      <c r="F696" s="91"/>
      <c r="G696" s="91"/>
      <c r="H696" s="91"/>
      <c r="I696" s="91"/>
      <c r="J696" s="91"/>
      <c r="K696" s="91"/>
    </row>
  </sheetData>
  <autoFilter ref="B4:L567" xr:uid="{00000000-0009-0000-0000-00000A000000}"/>
  <mergeCells count="2">
    <mergeCell ref="B2:L2"/>
    <mergeCell ref="B3:L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4" fitToHeight="0" orientation="landscape" r:id="rId1"/>
  <headerFooter>
    <oddFooter>&amp;CVia Ambiental Engenharia e Serviços S/A&amp;RPágina &amp;P de &amp;N</oddFooter>
  </headerFooter>
  <rowBreaks count="2" manualBreakCount="2">
    <brk id="567" max="12" man="1"/>
    <brk id="574" min="1" max="11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F14"/>
  <sheetViews>
    <sheetView view="pageBreakPreview" zoomScale="90" zoomScaleNormal="100" zoomScaleSheetLayoutView="90" workbookViewId="0">
      <selection activeCell="C13" sqref="C13"/>
    </sheetView>
  </sheetViews>
  <sheetFormatPr defaultColWidth="9.140625" defaultRowHeight="15" x14ac:dyDescent="0.25"/>
  <cols>
    <col min="1" max="1" width="4.42578125" style="91" customWidth="1"/>
    <col min="2" max="2" width="19.5703125" style="91" customWidth="1"/>
    <col min="3" max="3" width="61" style="91" customWidth="1"/>
    <col min="4" max="4" width="24.5703125" style="91" customWidth="1"/>
    <col min="5" max="5" width="61" style="91" customWidth="1"/>
    <col min="6" max="16384" width="9.140625" style="91"/>
  </cols>
  <sheetData>
    <row r="1" spans="2:6" ht="15.75" thickBot="1" x14ac:dyDescent="0.3"/>
    <row r="2" spans="2:6" ht="12.75" customHeight="1" x14ac:dyDescent="0.25">
      <c r="B2" s="469" t="s">
        <v>196</v>
      </c>
      <c r="C2" s="470"/>
      <c r="D2" s="471"/>
      <c r="E2" s="143"/>
    </row>
    <row r="3" spans="2:6" ht="12.75" customHeight="1" x14ac:dyDescent="0.25">
      <c r="B3" s="472"/>
      <c r="C3" s="473"/>
      <c r="D3" s="474"/>
      <c r="E3" s="143"/>
    </row>
    <row r="4" spans="2:6" ht="12.75" customHeight="1" x14ac:dyDescent="0.25">
      <c r="B4" s="472"/>
      <c r="C4" s="473"/>
      <c r="D4" s="474"/>
      <c r="E4" s="143"/>
    </row>
    <row r="5" spans="2:6" ht="12.75" customHeight="1" thickBot="1" x14ac:dyDescent="0.3">
      <c r="B5" s="475"/>
      <c r="C5" s="476"/>
      <c r="D5" s="477"/>
      <c r="E5" s="143"/>
    </row>
    <row r="6" spans="2:6" ht="28.5" customHeight="1" thickBot="1" x14ac:dyDescent="0.3">
      <c r="B6" s="478" t="s">
        <v>401</v>
      </c>
      <c r="C6" s="479"/>
      <c r="D6" s="480"/>
      <c r="E6" s="144"/>
    </row>
    <row r="7" spans="2:6" ht="42.75" customHeight="1" thickBot="1" x14ac:dyDescent="0.3">
      <c r="B7" s="108" t="s">
        <v>34</v>
      </c>
      <c r="C7" s="129" t="s">
        <v>23</v>
      </c>
      <c r="D7" s="110" t="s">
        <v>19</v>
      </c>
      <c r="E7" s="145"/>
      <c r="F7" s="92"/>
    </row>
    <row r="8" spans="2:6" ht="29.25" customHeight="1" x14ac:dyDescent="0.25">
      <c r="B8" s="150" t="s">
        <v>35</v>
      </c>
      <c r="C8" s="151">
        <v>8.5</v>
      </c>
      <c r="D8" s="152"/>
      <c r="E8" s="146"/>
    </row>
    <row r="9" spans="2:6" ht="29.25" customHeight="1" x14ac:dyDescent="0.25">
      <c r="B9" s="18" t="s">
        <v>36</v>
      </c>
      <c r="C9" s="148">
        <v>0</v>
      </c>
      <c r="D9" s="134"/>
      <c r="E9" s="146"/>
    </row>
    <row r="10" spans="2:6" ht="29.25" customHeight="1" x14ac:dyDescent="0.25">
      <c r="B10" s="18" t="s">
        <v>37</v>
      </c>
      <c r="C10" s="148">
        <v>0</v>
      </c>
      <c r="D10" s="134"/>
      <c r="E10" s="146"/>
    </row>
    <row r="11" spans="2:6" ht="29.25" customHeight="1" x14ac:dyDescent="0.25">
      <c r="B11" s="18" t="s">
        <v>38</v>
      </c>
      <c r="C11" s="148">
        <v>13.5</v>
      </c>
      <c r="D11" s="134"/>
      <c r="E11" s="146"/>
    </row>
    <row r="12" spans="2:6" ht="29.25" customHeight="1" thickBot="1" x14ac:dyDescent="0.3">
      <c r="B12" s="19" t="s">
        <v>211</v>
      </c>
      <c r="C12" s="149">
        <v>0</v>
      </c>
      <c r="D12" s="142"/>
      <c r="E12" s="146"/>
    </row>
    <row r="13" spans="2:6" ht="30" customHeight="1" thickBot="1" x14ac:dyDescent="0.3">
      <c r="B13" s="133" t="s">
        <v>193</v>
      </c>
      <c r="C13" s="154">
        <f>SUM(C8:C12)</f>
        <v>22</v>
      </c>
      <c r="D13" s="153"/>
      <c r="E13" s="147"/>
    </row>
    <row r="14" spans="2:6" ht="20.25" customHeight="1" x14ac:dyDescent="0.25">
      <c r="B14" s="83" t="s">
        <v>195</v>
      </c>
    </row>
  </sheetData>
  <mergeCells count="2">
    <mergeCell ref="B2:D5"/>
    <mergeCell ref="B6:D6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landscape" r:id="rId1"/>
  <headerFooter>
    <oddFooter>&amp;CVia Ambiental Engenharia e Serviços S/A&amp;RPágina  &amp;P de 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1:F15"/>
  <sheetViews>
    <sheetView zoomScaleNormal="100" workbookViewId="0">
      <selection activeCell="B6" sqref="B6:F6"/>
    </sheetView>
  </sheetViews>
  <sheetFormatPr defaultColWidth="9.140625" defaultRowHeight="15" x14ac:dyDescent="0.25"/>
  <cols>
    <col min="1" max="1" width="4.42578125" style="91" customWidth="1"/>
    <col min="2" max="2" width="19.5703125" style="91" customWidth="1"/>
    <col min="3" max="3" width="65.140625" style="91" customWidth="1"/>
    <col min="4" max="5" width="25.7109375" style="91" hidden="1" customWidth="1"/>
    <col min="6" max="6" width="18.42578125" style="91" customWidth="1"/>
    <col min="7" max="16384" width="9.140625" style="91"/>
  </cols>
  <sheetData>
    <row r="1" spans="2:6" ht="15.75" thickBot="1" x14ac:dyDescent="0.3"/>
    <row r="2" spans="2:6" ht="12.75" customHeight="1" x14ac:dyDescent="0.25">
      <c r="B2" s="481" t="s">
        <v>57</v>
      </c>
      <c r="C2" s="482"/>
      <c r="D2" s="482"/>
      <c r="E2" s="482"/>
      <c r="F2" s="483"/>
    </row>
    <row r="3" spans="2:6" ht="12.75" customHeight="1" x14ac:dyDescent="0.25">
      <c r="B3" s="484"/>
      <c r="C3" s="485"/>
      <c r="D3" s="485"/>
      <c r="E3" s="485"/>
      <c r="F3" s="486"/>
    </row>
    <row r="4" spans="2:6" ht="12.75" customHeight="1" x14ac:dyDescent="0.25">
      <c r="B4" s="484"/>
      <c r="C4" s="485"/>
      <c r="D4" s="485"/>
      <c r="E4" s="485"/>
      <c r="F4" s="486"/>
    </row>
    <row r="5" spans="2:6" ht="12.75" customHeight="1" thickBot="1" x14ac:dyDescent="0.3">
      <c r="B5" s="487"/>
      <c r="C5" s="488"/>
      <c r="D5" s="488"/>
      <c r="E5" s="488"/>
      <c r="F5" s="489"/>
    </row>
    <row r="6" spans="2:6" ht="28.5" customHeight="1" thickBot="1" x14ac:dyDescent="0.3">
      <c r="B6" s="478" t="s">
        <v>377</v>
      </c>
      <c r="C6" s="479"/>
      <c r="D6" s="479"/>
      <c r="E6" s="479"/>
      <c r="F6" s="480"/>
    </row>
    <row r="7" spans="2:6" ht="42.75" customHeight="1" x14ac:dyDescent="0.25">
      <c r="B7" s="93" t="s">
        <v>34</v>
      </c>
      <c r="C7" s="94" t="s">
        <v>23</v>
      </c>
      <c r="D7" s="94" t="s">
        <v>14</v>
      </c>
      <c r="E7" s="104" t="s">
        <v>15</v>
      </c>
      <c r="F7" s="112" t="s">
        <v>19</v>
      </c>
    </row>
    <row r="8" spans="2:6" ht="29.25" customHeight="1" x14ac:dyDescent="0.25">
      <c r="B8" s="18" t="s">
        <v>35</v>
      </c>
      <c r="C8" s="102"/>
      <c r="D8" s="101"/>
      <c r="E8" s="3"/>
      <c r="F8" s="4"/>
    </row>
    <row r="9" spans="2:6" ht="29.25" customHeight="1" x14ac:dyDescent="0.25">
      <c r="B9" s="18" t="s">
        <v>36</v>
      </c>
      <c r="C9" s="102"/>
      <c r="D9" s="101"/>
      <c r="E9" s="3"/>
      <c r="F9" s="4"/>
    </row>
    <row r="10" spans="2:6" ht="29.25" customHeight="1" x14ac:dyDescent="0.25">
      <c r="B10" s="18" t="s">
        <v>37</v>
      </c>
      <c r="C10" s="102"/>
      <c r="D10" s="101"/>
      <c r="E10" s="3"/>
      <c r="F10" s="4"/>
    </row>
    <row r="11" spans="2:6" ht="29.25" customHeight="1" x14ac:dyDescent="0.25">
      <c r="B11" s="18" t="s">
        <v>38</v>
      </c>
      <c r="C11" s="102"/>
      <c r="D11" s="101"/>
      <c r="E11" s="3"/>
      <c r="F11" s="4"/>
    </row>
    <row r="12" spans="2:6" ht="29.25" customHeight="1" x14ac:dyDescent="0.25">
      <c r="B12" s="18" t="s">
        <v>206</v>
      </c>
      <c r="C12" s="102"/>
      <c r="D12" s="101"/>
      <c r="E12" s="3"/>
      <c r="F12" s="4"/>
    </row>
    <row r="13" spans="2:6" ht="29.25" customHeight="1" x14ac:dyDescent="0.25">
      <c r="B13" s="18" t="s">
        <v>205</v>
      </c>
      <c r="C13" s="102"/>
      <c r="D13" s="101"/>
      <c r="E13" s="3"/>
      <c r="F13" s="4"/>
    </row>
    <row r="14" spans="2:6" ht="20.25" customHeight="1" thickBot="1" x14ac:dyDescent="0.3">
      <c r="B14" s="103" t="s">
        <v>193</v>
      </c>
      <c r="C14" s="105">
        <f>SUM(C8:C13)</f>
        <v>0</v>
      </c>
      <c r="D14" s="106"/>
      <c r="E14" s="106"/>
      <c r="F14" s="107"/>
    </row>
    <row r="15" spans="2:6" x14ac:dyDescent="0.25">
      <c r="B15" s="83" t="s">
        <v>195</v>
      </c>
    </row>
  </sheetData>
  <mergeCells count="2">
    <mergeCell ref="B2:F5"/>
    <mergeCell ref="B6:F6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landscape" r:id="rId1"/>
  <headerFooter>
    <oddFooter>&amp;CVia Ambiental Engenharia e Serviços S/A&amp;RPágina  &amp;P de &amp;N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B1:H15"/>
  <sheetViews>
    <sheetView zoomScale="80" zoomScaleNormal="80" workbookViewId="0">
      <selection activeCell="C13" sqref="C13"/>
    </sheetView>
  </sheetViews>
  <sheetFormatPr defaultColWidth="9.140625" defaultRowHeight="15" x14ac:dyDescent="0.25"/>
  <cols>
    <col min="1" max="1" width="4.42578125" style="1" customWidth="1"/>
    <col min="2" max="2" width="19.5703125" style="1" customWidth="1"/>
    <col min="3" max="3" width="65.140625" style="1" customWidth="1"/>
    <col min="4" max="5" width="25.7109375" style="1" hidden="1" customWidth="1"/>
    <col min="6" max="6" width="21.7109375" style="1" customWidth="1"/>
    <col min="7" max="16384" width="9.140625" style="1"/>
  </cols>
  <sheetData>
    <row r="1" spans="2:8" ht="15.75" thickBot="1" x14ac:dyDescent="0.3"/>
    <row r="2" spans="2:8" ht="12.75" customHeight="1" x14ac:dyDescent="0.25">
      <c r="B2" s="481" t="s">
        <v>199</v>
      </c>
      <c r="C2" s="482"/>
      <c r="D2" s="482"/>
      <c r="E2" s="482"/>
      <c r="F2" s="483"/>
    </row>
    <row r="3" spans="2:8" ht="12.75" customHeight="1" x14ac:dyDescent="0.25">
      <c r="B3" s="484"/>
      <c r="C3" s="485"/>
      <c r="D3" s="485"/>
      <c r="E3" s="485"/>
      <c r="F3" s="486"/>
    </row>
    <row r="4" spans="2:8" ht="12.75" customHeight="1" x14ac:dyDescent="0.25">
      <c r="B4" s="484"/>
      <c r="C4" s="485"/>
      <c r="D4" s="485"/>
      <c r="E4" s="485"/>
      <c r="F4" s="486"/>
    </row>
    <row r="5" spans="2:8" ht="12.75" customHeight="1" thickBot="1" x14ac:dyDescent="0.3">
      <c r="B5" s="487"/>
      <c r="C5" s="488"/>
      <c r="D5" s="488"/>
      <c r="E5" s="488"/>
      <c r="F5" s="489"/>
    </row>
    <row r="6" spans="2:8" ht="28.5" customHeight="1" thickBot="1" x14ac:dyDescent="0.3">
      <c r="B6" s="478" t="s">
        <v>401</v>
      </c>
      <c r="C6" s="479"/>
      <c r="D6" s="479"/>
      <c r="E6" s="479"/>
      <c r="F6" s="480"/>
    </row>
    <row r="7" spans="2:8" ht="42.75" customHeight="1" thickBot="1" x14ac:dyDescent="0.3">
      <c r="B7" s="108" t="s">
        <v>34</v>
      </c>
      <c r="C7" s="109" t="s">
        <v>23</v>
      </c>
      <c r="D7" s="109" t="s">
        <v>14</v>
      </c>
      <c r="E7" s="136" t="s">
        <v>15</v>
      </c>
      <c r="F7" s="137" t="s">
        <v>19</v>
      </c>
    </row>
    <row r="8" spans="2:8" ht="29.25" customHeight="1" x14ac:dyDescent="0.25">
      <c r="B8" s="17" t="s">
        <v>35</v>
      </c>
      <c r="C8" s="190">
        <v>0</v>
      </c>
      <c r="D8" s="135"/>
      <c r="E8" s="7"/>
      <c r="F8" s="8"/>
      <c r="H8" s="193"/>
    </row>
    <row r="9" spans="2:8" ht="29.25" customHeight="1" x14ac:dyDescent="0.25">
      <c r="B9" s="18" t="s">
        <v>36</v>
      </c>
      <c r="C9" s="191">
        <v>0</v>
      </c>
      <c r="D9" s="101"/>
      <c r="E9" s="3"/>
      <c r="F9" s="4"/>
    </row>
    <row r="10" spans="2:8" ht="29.25" customHeight="1" x14ac:dyDescent="0.25">
      <c r="B10" s="18" t="s">
        <v>37</v>
      </c>
      <c r="C10" s="191">
        <v>0</v>
      </c>
      <c r="D10" s="101"/>
      <c r="E10" s="3"/>
      <c r="F10" s="265"/>
    </row>
    <row r="11" spans="2:8" ht="29.25" customHeight="1" x14ac:dyDescent="0.25">
      <c r="B11" s="18" t="s">
        <v>38</v>
      </c>
      <c r="C11" s="191">
        <v>0</v>
      </c>
      <c r="D11" s="101"/>
      <c r="E11" s="3"/>
      <c r="F11" s="4"/>
    </row>
    <row r="12" spans="2:8" s="91" customFormat="1" ht="29.25" customHeight="1" x14ac:dyDescent="0.25">
      <c r="B12" s="18" t="s">
        <v>211</v>
      </c>
      <c r="C12" s="191">
        <v>0</v>
      </c>
      <c r="D12" s="101"/>
      <c r="E12" s="3"/>
      <c r="F12" s="4"/>
    </row>
    <row r="13" spans="2:8" s="91" customFormat="1" ht="29.25" customHeight="1" thickBot="1" x14ac:dyDescent="0.3">
      <c r="B13" s="18" t="s">
        <v>371</v>
      </c>
      <c r="C13" s="191">
        <v>0</v>
      </c>
      <c r="D13" s="101"/>
      <c r="E13" s="3"/>
      <c r="F13" s="4"/>
    </row>
    <row r="14" spans="2:8" ht="20.25" customHeight="1" thickBot="1" x14ac:dyDescent="0.3">
      <c r="B14" s="138" t="s">
        <v>193</v>
      </c>
      <c r="C14" s="139">
        <f>SUM(C8:C13)</f>
        <v>0</v>
      </c>
      <c r="D14" s="140"/>
      <c r="E14" s="140"/>
      <c r="F14" s="141"/>
    </row>
    <row r="15" spans="2:8" x14ac:dyDescent="0.25">
      <c r="B15" s="83" t="s">
        <v>195</v>
      </c>
      <c r="C15" s="91"/>
      <c r="D15" s="91"/>
      <c r="E15" s="91"/>
      <c r="F15" s="91"/>
    </row>
  </sheetData>
  <mergeCells count="2">
    <mergeCell ref="B2:F5"/>
    <mergeCell ref="B6:F6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landscape" r:id="rId1"/>
  <headerFooter>
    <oddFooter>&amp;CVia Ambiental Engenharia e Serviços S/A&amp;RPágina 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3DC8F-73D3-4CC4-84C9-E650FDC9BE8A}">
  <sheetPr>
    <pageSetUpPr fitToPage="1"/>
  </sheetPr>
  <dimension ref="B1:H14"/>
  <sheetViews>
    <sheetView zoomScaleNormal="100" workbookViewId="0">
      <selection activeCell="C8" sqref="C8"/>
    </sheetView>
  </sheetViews>
  <sheetFormatPr defaultColWidth="9.140625" defaultRowHeight="15" x14ac:dyDescent="0.25"/>
  <cols>
    <col min="1" max="1" width="4.42578125" style="91" customWidth="1"/>
    <col min="2" max="2" width="19.5703125" style="91" customWidth="1"/>
    <col min="3" max="3" width="65.140625" style="91" customWidth="1"/>
    <col min="4" max="5" width="25.7109375" style="91" hidden="1" customWidth="1"/>
    <col min="6" max="6" width="21.7109375" style="91" customWidth="1"/>
    <col min="7" max="16384" width="9.140625" style="91"/>
  </cols>
  <sheetData>
    <row r="1" spans="2:8" ht="15.75" thickBot="1" x14ac:dyDescent="0.3"/>
    <row r="2" spans="2:8" ht="12.75" customHeight="1" x14ac:dyDescent="0.25">
      <c r="B2" s="481" t="s">
        <v>196</v>
      </c>
      <c r="C2" s="482"/>
      <c r="D2" s="482"/>
      <c r="E2" s="482"/>
      <c r="F2" s="483"/>
    </row>
    <row r="3" spans="2:8" ht="12.75" customHeight="1" x14ac:dyDescent="0.25">
      <c r="B3" s="484"/>
      <c r="C3" s="485"/>
      <c r="D3" s="485"/>
      <c r="E3" s="485"/>
      <c r="F3" s="486"/>
    </row>
    <row r="4" spans="2:8" ht="12.75" customHeight="1" x14ac:dyDescent="0.25">
      <c r="B4" s="484"/>
      <c r="C4" s="485"/>
      <c r="D4" s="485"/>
      <c r="E4" s="485"/>
      <c r="F4" s="486"/>
    </row>
    <row r="5" spans="2:8" ht="12.75" customHeight="1" thickBot="1" x14ac:dyDescent="0.3">
      <c r="B5" s="487"/>
      <c r="C5" s="488"/>
      <c r="D5" s="488"/>
      <c r="E5" s="488"/>
      <c r="F5" s="489"/>
    </row>
    <row r="6" spans="2:8" ht="28.5" customHeight="1" thickBot="1" x14ac:dyDescent="0.3">
      <c r="B6" s="478" t="s">
        <v>369</v>
      </c>
      <c r="C6" s="479"/>
      <c r="D6" s="479"/>
      <c r="E6" s="479"/>
      <c r="F6" s="480"/>
    </row>
    <row r="7" spans="2:8" ht="42.75" customHeight="1" thickBot="1" x14ac:dyDescent="0.3">
      <c r="B7" s="108" t="s">
        <v>34</v>
      </c>
      <c r="C7" s="109" t="s">
        <v>23</v>
      </c>
      <c r="D7" s="109" t="s">
        <v>14</v>
      </c>
      <c r="E7" s="136" t="s">
        <v>15</v>
      </c>
      <c r="F7" s="137" t="s">
        <v>19</v>
      </c>
    </row>
    <row r="8" spans="2:8" ht="29.25" customHeight="1" x14ac:dyDescent="0.25">
      <c r="B8" s="17" t="s">
        <v>35</v>
      </c>
      <c r="C8" s="190"/>
      <c r="D8" s="135"/>
      <c r="E8" s="7"/>
      <c r="F8" s="8"/>
      <c r="H8" s="193"/>
    </row>
    <row r="9" spans="2:8" ht="29.25" customHeight="1" x14ac:dyDescent="0.25">
      <c r="B9" s="18" t="s">
        <v>36</v>
      </c>
      <c r="C9" s="191"/>
      <c r="D9" s="101"/>
      <c r="E9" s="3"/>
      <c r="F9" s="4"/>
    </row>
    <row r="10" spans="2:8" ht="29.25" customHeight="1" x14ac:dyDescent="0.25">
      <c r="B10" s="18" t="s">
        <v>37</v>
      </c>
      <c r="C10" s="191"/>
      <c r="D10" s="101"/>
      <c r="E10" s="3"/>
      <c r="F10" s="4"/>
    </row>
    <row r="11" spans="2:8" ht="29.25" customHeight="1" x14ac:dyDescent="0.25">
      <c r="B11" s="18" t="s">
        <v>38</v>
      </c>
      <c r="C11" s="191"/>
      <c r="D11" s="101"/>
      <c r="E11" s="3"/>
      <c r="F11" s="4"/>
    </row>
    <row r="12" spans="2:8" ht="29.25" customHeight="1" thickBot="1" x14ac:dyDescent="0.3">
      <c r="B12" s="18" t="s">
        <v>206</v>
      </c>
      <c r="C12" s="191"/>
      <c r="D12" s="101"/>
      <c r="E12" s="3"/>
      <c r="F12" s="4"/>
    </row>
    <row r="13" spans="2:8" ht="20.25" customHeight="1" thickBot="1" x14ac:dyDescent="0.3">
      <c r="B13" s="138" t="s">
        <v>193</v>
      </c>
      <c r="C13" s="139">
        <f>SUM(C8:C12)</f>
        <v>0</v>
      </c>
      <c r="D13" s="140"/>
      <c r="E13" s="140"/>
      <c r="F13" s="141"/>
    </row>
    <row r="14" spans="2:8" x14ac:dyDescent="0.25">
      <c r="B14" s="83" t="s">
        <v>195</v>
      </c>
    </row>
  </sheetData>
  <mergeCells count="2">
    <mergeCell ref="B2:F5"/>
    <mergeCell ref="B6:F6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landscape" r:id="rId1"/>
  <headerFooter>
    <oddFooter>&amp;CVia Ambiental Engenharia e Serviços S/A&amp;RPágina 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0D216D-F323-43F5-B0A6-326921ECB75E}">
  <sheetPr>
    <pageSetUpPr fitToPage="1"/>
  </sheetPr>
  <dimension ref="B1:H14"/>
  <sheetViews>
    <sheetView zoomScaleNormal="100" workbookViewId="0">
      <selection activeCell="B6" sqref="B6:F6"/>
    </sheetView>
  </sheetViews>
  <sheetFormatPr defaultColWidth="9.140625" defaultRowHeight="15" x14ac:dyDescent="0.25"/>
  <cols>
    <col min="1" max="1" width="4.42578125" style="91" customWidth="1"/>
    <col min="2" max="2" width="19.5703125" style="91" customWidth="1"/>
    <col min="3" max="3" width="65.140625" style="91" customWidth="1"/>
    <col min="4" max="5" width="25.7109375" style="91" hidden="1" customWidth="1"/>
    <col min="6" max="6" width="21.7109375" style="91" customWidth="1"/>
    <col min="7" max="16384" width="9.140625" style="91"/>
  </cols>
  <sheetData>
    <row r="1" spans="2:8" ht="15.75" thickBot="1" x14ac:dyDescent="0.3"/>
    <row r="2" spans="2:8" ht="12.75" customHeight="1" x14ac:dyDescent="0.25">
      <c r="B2" s="481" t="s">
        <v>360</v>
      </c>
      <c r="C2" s="482"/>
      <c r="D2" s="482"/>
      <c r="E2" s="482"/>
      <c r="F2" s="483"/>
    </row>
    <row r="3" spans="2:8" ht="12.75" customHeight="1" x14ac:dyDescent="0.25">
      <c r="B3" s="484"/>
      <c r="C3" s="485"/>
      <c r="D3" s="485"/>
      <c r="E3" s="485"/>
      <c r="F3" s="486"/>
    </row>
    <row r="4" spans="2:8" ht="12.75" customHeight="1" x14ac:dyDescent="0.25">
      <c r="B4" s="484"/>
      <c r="C4" s="485"/>
      <c r="D4" s="485"/>
      <c r="E4" s="485"/>
      <c r="F4" s="486"/>
    </row>
    <row r="5" spans="2:8" ht="12.75" customHeight="1" thickBot="1" x14ac:dyDescent="0.3">
      <c r="B5" s="487"/>
      <c r="C5" s="488"/>
      <c r="D5" s="488"/>
      <c r="E5" s="488"/>
      <c r="F5" s="489"/>
    </row>
    <row r="6" spans="2:8" ht="28.5" customHeight="1" thickBot="1" x14ac:dyDescent="0.3">
      <c r="B6" s="478" t="s">
        <v>370</v>
      </c>
      <c r="C6" s="479"/>
      <c r="D6" s="479"/>
      <c r="E6" s="479"/>
      <c r="F6" s="480"/>
    </row>
    <row r="7" spans="2:8" ht="42.75" customHeight="1" thickBot="1" x14ac:dyDescent="0.3">
      <c r="B7" s="108" t="s">
        <v>34</v>
      </c>
      <c r="C7" s="109" t="s">
        <v>362</v>
      </c>
      <c r="D7" s="109" t="s">
        <v>14</v>
      </c>
      <c r="E7" s="136" t="s">
        <v>15</v>
      </c>
      <c r="F7" s="137" t="s">
        <v>19</v>
      </c>
    </row>
    <row r="8" spans="2:8" ht="29.25" customHeight="1" x14ac:dyDescent="0.25">
      <c r="B8" s="17" t="s">
        <v>35</v>
      </c>
      <c r="C8" s="190"/>
      <c r="D8" s="135"/>
      <c r="E8" s="7"/>
      <c r="F8" s="8"/>
      <c r="H8" s="193"/>
    </row>
    <row r="9" spans="2:8" ht="29.25" customHeight="1" x14ac:dyDescent="0.25">
      <c r="B9" s="18" t="s">
        <v>36</v>
      </c>
      <c r="C9" s="191"/>
      <c r="D9" s="101"/>
      <c r="E9" s="3"/>
      <c r="F9" s="4"/>
    </row>
    <row r="10" spans="2:8" ht="29.25" customHeight="1" x14ac:dyDescent="0.25">
      <c r="B10" s="18" t="s">
        <v>37</v>
      </c>
      <c r="C10" s="191"/>
      <c r="D10" s="101"/>
      <c r="E10" s="3"/>
      <c r="F10" s="4"/>
    </row>
    <row r="11" spans="2:8" ht="29.25" customHeight="1" x14ac:dyDescent="0.25">
      <c r="B11" s="18" t="s">
        <v>38</v>
      </c>
      <c r="C11" s="191"/>
      <c r="D11" s="101"/>
      <c r="E11" s="3"/>
      <c r="F11" s="4"/>
    </row>
    <row r="12" spans="2:8" ht="29.25" customHeight="1" thickBot="1" x14ac:dyDescent="0.3">
      <c r="B12" s="18" t="s">
        <v>206</v>
      </c>
      <c r="C12" s="236"/>
      <c r="D12" s="101"/>
      <c r="E12" s="3"/>
      <c r="F12" s="4"/>
    </row>
    <row r="13" spans="2:8" ht="20.25" customHeight="1" thickBot="1" x14ac:dyDescent="0.3">
      <c r="B13" s="138" t="s">
        <v>363</v>
      </c>
      <c r="C13" s="139"/>
      <c r="D13" s="140"/>
      <c r="E13" s="140"/>
      <c r="F13" s="141"/>
    </row>
    <row r="14" spans="2:8" x14ac:dyDescent="0.25">
      <c r="B14" s="83" t="s">
        <v>195</v>
      </c>
    </row>
  </sheetData>
  <mergeCells count="2">
    <mergeCell ref="B2:F5"/>
    <mergeCell ref="B6:F6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landscape" r:id="rId1"/>
  <headerFooter>
    <oddFooter>&amp;CVia Ambiental Engenharia e Serviços S/A&amp;RPágina  &amp;P de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F80D7-31A5-4732-A3BE-1A3980397EA3}">
  <sheetPr>
    <pageSetUpPr fitToPage="1"/>
  </sheetPr>
  <dimension ref="B1:H14"/>
  <sheetViews>
    <sheetView zoomScaleNormal="100" workbookViewId="0">
      <selection activeCell="B7" sqref="B7"/>
    </sheetView>
  </sheetViews>
  <sheetFormatPr defaultColWidth="9.140625" defaultRowHeight="15" x14ac:dyDescent="0.25"/>
  <cols>
    <col min="1" max="1" width="4.42578125" style="91" customWidth="1"/>
    <col min="2" max="2" width="19.5703125" style="91" customWidth="1"/>
    <col min="3" max="3" width="65.140625" style="91" customWidth="1"/>
    <col min="4" max="5" width="25.7109375" style="91" hidden="1" customWidth="1"/>
    <col min="6" max="6" width="21.7109375" style="91" customWidth="1"/>
    <col min="7" max="16384" width="9.140625" style="91"/>
  </cols>
  <sheetData>
    <row r="1" spans="2:8" ht="15.75" thickBot="1" x14ac:dyDescent="0.3"/>
    <row r="2" spans="2:8" ht="12.75" customHeight="1" x14ac:dyDescent="0.25">
      <c r="B2" s="481" t="s">
        <v>361</v>
      </c>
      <c r="C2" s="482"/>
      <c r="D2" s="482"/>
      <c r="E2" s="482"/>
      <c r="F2" s="483"/>
    </row>
    <row r="3" spans="2:8" ht="12.75" customHeight="1" x14ac:dyDescent="0.25">
      <c r="B3" s="484"/>
      <c r="C3" s="485"/>
      <c r="D3" s="485"/>
      <c r="E3" s="485"/>
      <c r="F3" s="486"/>
    </row>
    <row r="4" spans="2:8" ht="12.75" customHeight="1" x14ac:dyDescent="0.25">
      <c r="B4" s="484"/>
      <c r="C4" s="485"/>
      <c r="D4" s="485"/>
      <c r="E4" s="485"/>
      <c r="F4" s="486"/>
    </row>
    <row r="5" spans="2:8" ht="12.75" customHeight="1" thickBot="1" x14ac:dyDescent="0.3">
      <c r="B5" s="487"/>
      <c r="C5" s="488"/>
      <c r="D5" s="488"/>
      <c r="E5" s="488"/>
      <c r="F5" s="489"/>
    </row>
    <row r="6" spans="2:8" ht="28.5" customHeight="1" thickBot="1" x14ac:dyDescent="0.3">
      <c r="B6" s="478" t="s">
        <v>370</v>
      </c>
      <c r="C6" s="479"/>
      <c r="D6" s="479"/>
      <c r="E6" s="479"/>
      <c r="F6" s="480"/>
    </row>
    <row r="7" spans="2:8" ht="42.75" customHeight="1" thickBot="1" x14ac:dyDescent="0.3">
      <c r="B7" s="108" t="s">
        <v>34</v>
      </c>
      <c r="C7" s="109" t="s">
        <v>362</v>
      </c>
      <c r="D7" s="109" t="s">
        <v>14</v>
      </c>
      <c r="E7" s="136" t="s">
        <v>15</v>
      </c>
      <c r="F7" s="137" t="s">
        <v>19</v>
      </c>
    </row>
    <row r="8" spans="2:8" ht="29.25" customHeight="1" x14ac:dyDescent="0.25">
      <c r="B8" s="17" t="s">
        <v>35</v>
      </c>
      <c r="C8" s="190"/>
      <c r="D8" s="135"/>
      <c r="E8" s="7"/>
      <c r="F8" s="8"/>
      <c r="H8" s="193"/>
    </row>
    <row r="9" spans="2:8" ht="29.25" customHeight="1" x14ac:dyDescent="0.25">
      <c r="B9" s="18" t="s">
        <v>36</v>
      </c>
      <c r="C9" s="191"/>
      <c r="D9" s="101"/>
      <c r="E9" s="3"/>
      <c r="F9" s="4"/>
    </row>
    <row r="10" spans="2:8" ht="29.25" customHeight="1" x14ac:dyDescent="0.25">
      <c r="B10" s="18" t="s">
        <v>37</v>
      </c>
      <c r="C10" s="191"/>
      <c r="D10" s="101"/>
      <c r="E10" s="3"/>
      <c r="F10" s="4"/>
    </row>
    <row r="11" spans="2:8" ht="29.25" customHeight="1" x14ac:dyDescent="0.25">
      <c r="B11" s="18" t="s">
        <v>38</v>
      </c>
      <c r="C11" s="191"/>
      <c r="D11" s="101"/>
      <c r="E11" s="3"/>
      <c r="F11" s="4"/>
    </row>
    <row r="12" spans="2:8" ht="29.25" customHeight="1" thickBot="1" x14ac:dyDescent="0.3">
      <c r="B12" s="18" t="s">
        <v>206</v>
      </c>
      <c r="C12" s="190"/>
      <c r="D12" s="101"/>
      <c r="E12" s="3"/>
      <c r="F12" s="4"/>
    </row>
    <row r="13" spans="2:8" ht="20.25" customHeight="1" thickBot="1" x14ac:dyDescent="0.3">
      <c r="B13" s="138" t="s">
        <v>363</v>
      </c>
      <c r="C13" s="139"/>
      <c r="D13" s="140"/>
      <c r="E13" s="140"/>
      <c r="F13" s="141"/>
    </row>
    <row r="14" spans="2:8" x14ac:dyDescent="0.25">
      <c r="B14" s="83" t="s">
        <v>195</v>
      </c>
    </row>
  </sheetData>
  <mergeCells count="2">
    <mergeCell ref="B2:F5"/>
    <mergeCell ref="B6:F6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landscape" r:id="rId1"/>
  <headerFooter>
    <oddFooter>&amp;CVia Ambiental Engenharia e Serviços S/A&amp;RPágina  &amp;P de &amp;N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12B8DB-0C7E-4AA4-A624-392D83EA9441}">
  <sheetPr>
    <pageSetUpPr fitToPage="1"/>
  </sheetPr>
  <dimension ref="B1:N14"/>
  <sheetViews>
    <sheetView zoomScaleNormal="100" workbookViewId="0">
      <selection activeCell="B7" sqref="B7"/>
    </sheetView>
  </sheetViews>
  <sheetFormatPr defaultColWidth="9.140625" defaultRowHeight="15" x14ac:dyDescent="0.25"/>
  <cols>
    <col min="1" max="1" width="4.42578125" style="91" customWidth="1"/>
    <col min="2" max="2" width="19.5703125" style="91" customWidth="1"/>
    <col min="3" max="3" width="65.140625" style="91" customWidth="1"/>
    <col min="4" max="5" width="25.7109375" style="91" hidden="1" customWidth="1"/>
    <col min="6" max="6" width="21.7109375" style="91" customWidth="1"/>
    <col min="7" max="16384" width="9.140625" style="91"/>
  </cols>
  <sheetData>
    <row r="1" spans="2:14" ht="15.75" thickBot="1" x14ac:dyDescent="0.3"/>
    <row r="2" spans="2:14" ht="12.75" customHeight="1" x14ac:dyDescent="0.25">
      <c r="B2" s="481" t="s">
        <v>364</v>
      </c>
      <c r="C2" s="482"/>
      <c r="D2" s="482"/>
      <c r="E2" s="482"/>
      <c r="F2" s="483"/>
    </row>
    <row r="3" spans="2:14" ht="12.75" customHeight="1" x14ac:dyDescent="0.25">
      <c r="B3" s="484"/>
      <c r="C3" s="485"/>
      <c r="D3" s="485"/>
      <c r="E3" s="485"/>
      <c r="F3" s="486"/>
    </row>
    <row r="4" spans="2:14" ht="12.75" customHeight="1" x14ac:dyDescent="0.25">
      <c r="B4" s="484"/>
      <c r="C4" s="485"/>
      <c r="D4" s="485"/>
      <c r="E4" s="485"/>
      <c r="F4" s="486"/>
    </row>
    <row r="5" spans="2:14" ht="12.75" customHeight="1" thickBot="1" x14ac:dyDescent="0.3">
      <c r="B5" s="487"/>
      <c r="C5" s="488"/>
      <c r="D5" s="488"/>
      <c r="E5" s="488"/>
      <c r="F5" s="489"/>
    </row>
    <row r="6" spans="2:14" ht="28.5" customHeight="1" thickBot="1" x14ac:dyDescent="0.3">
      <c r="B6" s="478" t="s">
        <v>370</v>
      </c>
      <c r="C6" s="479"/>
      <c r="D6" s="479"/>
      <c r="E6" s="479"/>
      <c r="F6" s="480"/>
    </row>
    <row r="7" spans="2:14" ht="42.75" customHeight="1" thickBot="1" x14ac:dyDescent="0.3">
      <c r="B7" s="108" t="s">
        <v>34</v>
      </c>
      <c r="C7" s="109" t="s">
        <v>362</v>
      </c>
      <c r="D7" s="109" t="s">
        <v>14</v>
      </c>
      <c r="E7" s="136" t="s">
        <v>15</v>
      </c>
      <c r="F7" s="137" t="s">
        <v>19</v>
      </c>
    </row>
    <row r="8" spans="2:14" ht="29.25" customHeight="1" x14ac:dyDescent="0.25">
      <c r="B8" s="17" t="s">
        <v>35</v>
      </c>
      <c r="C8" s="190"/>
      <c r="D8" s="135"/>
      <c r="E8" s="7"/>
      <c r="F8" s="22"/>
      <c r="H8" s="193"/>
    </row>
    <row r="9" spans="2:14" ht="29.25" customHeight="1" x14ac:dyDescent="0.25">
      <c r="B9" s="18" t="s">
        <v>36</v>
      </c>
      <c r="C9" s="191"/>
      <c r="D9" s="101"/>
      <c r="E9" s="3"/>
      <c r="F9" s="24"/>
      <c r="G9" s="237"/>
      <c r="H9" s="245"/>
      <c r="I9" s="245"/>
      <c r="J9" s="245"/>
      <c r="K9" s="245"/>
      <c r="L9" s="245"/>
      <c r="M9" s="245"/>
      <c r="N9" s="245"/>
    </row>
    <row r="10" spans="2:14" ht="29.25" customHeight="1" x14ac:dyDescent="0.25">
      <c r="B10" s="18" t="s">
        <v>37</v>
      </c>
      <c r="C10" s="191"/>
      <c r="D10" s="101"/>
      <c r="E10" s="3"/>
      <c r="F10" s="24"/>
      <c r="G10" s="237"/>
    </row>
    <row r="11" spans="2:14" ht="29.25" customHeight="1" x14ac:dyDescent="0.25">
      <c r="B11" s="18" t="s">
        <v>38</v>
      </c>
      <c r="C11" s="191"/>
      <c r="D11" s="101"/>
      <c r="E11" s="3"/>
      <c r="F11" s="24"/>
      <c r="G11" s="237"/>
    </row>
    <row r="12" spans="2:14" ht="29.25" customHeight="1" thickBot="1" x14ac:dyDescent="0.3">
      <c r="B12" s="18" t="s">
        <v>206</v>
      </c>
      <c r="C12" s="190"/>
      <c r="D12" s="101"/>
      <c r="E12" s="3"/>
      <c r="F12" s="24"/>
      <c r="G12" s="237"/>
    </row>
    <row r="13" spans="2:14" ht="20.25" customHeight="1" thickBot="1" x14ac:dyDescent="0.3">
      <c r="B13" s="138" t="s">
        <v>363</v>
      </c>
      <c r="C13" s="139">
        <v>0</v>
      </c>
      <c r="D13" s="140"/>
      <c r="E13" s="140"/>
      <c r="F13" s="141"/>
    </row>
    <row r="14" spans="2:14" x14ac:dyDescent="0.25">
      <c r="B14" s="83" t="s">
        <v>195</v>
      </c>
    </row>
  </sheetData>
  <mergeCells count="2">
    <mergeCell ref="B2:F5"/>
    <mergeCell ref="B6:F6"/>
  </mergeCells>
  <printOptions horizontalCentered="1"/>
  <pageMargins left="0.51181102362204722" right="0.51181102362204722" top="0.78740157480314965" bottom="0.78740157480314965" header="0.31496062992125984" footer="0.31496062992125984"/>
  <pageSetup paperSize="9" orientation="landscape" r:id="rId1"/>
  <headerFooter>
    <oddFooter>&amp;CVia Ambiental Engenharia e Serviços S/A&amp;RPágina  &amp;P de &amp;N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D265C-7110-4B88-9EAA-3BFF0050EDB0}">
  <sheetPr>
    <pageSetUpPr fitToPage="1"/>
  </sheetPr>
  <dimension ref="B1:C9"/>
  <sheetViews>
    <sheetView view="pageBreakPreview" zoomScale="60" zoomScaleNormal="30" workbookViewId="0">
      <selection activeCell="I7" sqref="I7"/>
    </sheetView>
  </sheetViews>
  <sheetFormatPr defaultColWidth="9.140625" defaultRowHeight="15.75" x14ac:dyDescent="0.25"/>
  <cols>
    <col min="1" max="1" width="3.85546875" style="77" customWidth="1"/>
    <col min="2" max="2" width="105" style="77" customWidth="1"/>
    <col min="3" max="3" width="105.140625" style="77" customWidth="1"/>
    <col min="4" max="16384" width="9.140625" style="77"/>
  </cols>
  <sheetData>
    <row r="1" spans="2:3" ht="16.5" thickBot="1" x14ac:dyDescent="0.3"/>
    <row r="2" spans="2:3" ht="27" customHeight="1" x14ac:dyDescent="0.25">
      <c r="B2" s="490" t="s">
        <v>346</v>
      </c>
      <c r="C2" s="491"/>
    </row>
    <row r="3" spans="2:3" ht="15" customHeight="1" x14ac:dyDescent="0.25">
      <c r="B3" s="492"/>
      <c r="C3" s="493"/>
    </row>
    <row r="4" spans="2:3" ht="15" customHeight="1" x14ac:dyDescent="0.25">
      <c r="B4" s="492"/>
      <c r="C4" s="493"/>
    </row>
    <row r="5" spans="2:3" ht="15" customHeight="1" thickBot="1" x14ac:dyDescent="0.3">
      <c r="B5" s="494"/>
      <c r="C5" s="495"/>
    </row>
    <row r="6" spans="2:3" ht="41.25" customHeight="1" thickBot="1" x14ac:dyDescent="0.3">
      <c r="B6" s="496" t="s">
        <v>369</v>
      </c>
      <c r="C6" s="497"/>
    </row>
    <row r="7" spans="2:3" ht="408.75" customHeight="1" x14ac:dyDescent="0.25">
      <c r="B7" s="165"/>
      <c r="C7" s="166"/>
    </row>
    <row r="8" spans="2:3" ht="409.6" customHeight="1" x14ac:dyDescent="0.25">
      <c r="B8" s="115"/>
      <c r="C8" s="116"/>
    </row>
    <row r="9" spans="2:3" x14ac:dyDescent="0.25">
      <c r="B9" s="78"/>
      <c r="C9" s="176"/>
    </row>
  </sheetData>
  <mergeCells count="2">
    <mergeCell ref="B2:C5"/>
    <mergeCell ref="B6:C6"/>
  </mergeCells>
  <printOptions horizontalCentered="1"/>
  <pageMargins left="7.874015748031496E-2" right="7.874015748031496E-2" top="0.35433070866141736" bottom="0.51181102362204722" header="0.19685039370078741" footer="0.31496062992125984"/>
  <pageSetup paperSize="9" scale="47" fitToHeight="0" orientation="portrait" r:id="rId1"/>
  <headerFooter>
    <oddFooter>&amp;CPriopriedade da Via Ambiental Eng. e Serviços S.A.&amp;RPágina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FDCE55-6265-4823-9B8D-5E3960A4025B}">
  <sheetPr>
    <pageSetUpPr fitToPage="1"/>
  </sheetPr>
  <dimension ref="B1:Q192"/>
  <sheetViews>
    <sheetView zoomScale="60" zoomScaleNormal="60" workbookViewId="0">
      <pane xSplit="1" ySplit="4" topLeftCell="C185" activePane="bottomRight" state="frozen"/>
      <selection pane="topRight" activeCell="B1" sqref="B1"/>
      <selection pane="bottomLeft" activeCell="A5" sqref="A5"/>
      <selection pane="bottomRight" activeCell="F189" sqref="F189"/>
    </sheetView>
  </sheetViews>
  <sheetFormatPr defaultColWidth="9.140625" defaultRowHeight="45" customHeight="1" x14ac:dyDescent="0.25"/>
  <cols>
    <col min="1" max="1" width="4.42578125" style="43" customWidth="1"/>
    <col min="2" max="2" width="12.7109375" style="43" customWidth="1"/>
    <col min="3" max="3" width="73.140625" style="43" customWidth="1"/>
    <col min="4" max="9" width="29.7109375" style="43" customWidth="1"/>
    <col min="10" max="10" width="52.28515625" style="43" customWidth="1"/>
    <col min="11" max="14" width="9.140625" style="43"/>
    <col min="15" max="15" width="22.7109375" style="43" customWidth="1"/>
    <col min="16" max="16384" width="9.140625" style="43"/>
  </cols>
  <sheetData>
    <row r="1" spans="2:17" ht="45" customHeight="1" thickBot="1" x14ac:dyDescent="0.3"/>
    <row r="2" spans="2:17" ht="72" customHeight="1" thickBot="1" x14ac:dyDescent="0.3">
      <c r="B2" s="392" t="s">
        <v>6</v>
      </c>
      <c r="C2" s="393"/>
      <c r="D2" s="393"/>
      <c r="E2" s="393"/>
      <c r="F2" s="393"/>
      <c r="G2" s="393"/>
      <c r="H2" s="393"/>
      <c r="I2" s="393"/>
      <c r="J2" s="394"/>
    </row>
    <row r="3" spans="2:17" s="61" customFormat="1" ht="45" customHeight="1" x14ac:dyDescent="0.4">
      <c r="B3" s="55"/>
      <c r="C3" s="56" t="s">
        <v>166</v>
      </c>
      <c r="D3" s="57" t="s">
        <v>400</v>
      </c>
      <c r="E3" s="57"/>
      <c r="F3" s="58"/>
      <c r="G3" s="56" t="s">
        <v>108</v>
      </c>
      <c r="H3" s="59" t="s">
        <v>395</v>
      </c>
      <c r="I3" s="56" t="s">
        <v>167</v>
      </c>
      <c r="J3" s="60">
        <v>1</v>
      </c>
    </row>
    <row r="4" spans="2:17" ht="76.5" customHeight="1" thickBot="1" x14ac:dyDescent="0.3">
      <c r="B4" s="62" t="s">
        <v>7</v>
      </c>
      <c r="C4" s="63" t="s">
        <v>20</v>
      </c>
      <c r="D4" s="63" t="s">
        <v>8</v>
      </c>
      <c r="E4" s="63" t="s">
        <v>9</v>
      </c>
      <c r="F4" s="63" t="s">
        <v>10</v>
      </c>
      <c r="G4" s="63" t="s">
        <v>11</v>
      </c>
      <c r="H4" s="63" t="s">
        <v>109</v>
      </c>
      <c r="I4" s="63" t="s">
        <v>110</v>
      </c>
      <c r="J4" s="64" t="s">
        <v>19</v>
      </c>
    </row>
    <row r="5" spans="2:17" ht="45" customHeight="1" x14ac:dyDescent="0.25">
      <c r="B5" s="98">
        <v>1</v>
      </c>
      <c r="C5" s="251" t="s">
        <v>223</v>
      </c>
      <c r="D5" s="277">
        <v>277</v>
      </c>
      <c r="E5" s="251" t="s">
        <v>226</v>
      </c>
      <c r="F5" s="278">
        <v>0.91369800000000001</v>
      </c>
      <c r="G5" s="251" t="s">
        <v>111</v>
      </c>
      <c r="H5" s="279">
        <f t="shared" ref="H5:H17" si="0">D5*F5</f>
        <v>253.094346</v>
      </c>
      <c r="I5" s="279">
        <f t="shared" ref="I5:I17" si="1">H5*$H$3</f>
        <v>7845.9247260000002</v>
      </c>
      <c r="J5" s="220"/>
      <c r="N5" s="43" t="s">
        <v>226</v>
      </c>
      <c r="O5" s="48">
        <v>0.91369800000000001</v>
      </c>
    </row>
    <row r="6" spans="2:17" ht="45" customHeight="1" x14ac:dyDescent="0.25">
      <c r="B6" s="98">
        <v>2</v>
      </c>
      <c r="C6" s="251" t="s">
        <v>227</v>
      </c>
      <c r="D6" s="277">
        <v>89</v>
      </c>
      <c r="E6" s="251" t="s">
        <v>226</v>
      </c>
      <c r="F6" s="278">
        <v>0.91369800000000001</v>
      </c>
      <c r="G6" s="251" t="s">
        <v>111</v>
      </c>
      <c r="H6" s="279">
        <f t="shared" si="0"/>
        <v>81.319122000000007</v>
      </c>
      <c r="I6" s="279">
        <f>H6*$H$3</f>
        <v>2520.8927820000004</v>
      </c>
      <c r="J6" s="44"/>
      <c r="N6" s="43" t="s">
        <v>376</v>
      </c>
      <c r="O6" s="48">
        <v>0.48629099999999997</v>
      </c>
      <c r="P6" s="218"/>
      <c r="Q6" s="218"/>
    </row>
    <row r="7" spans="2:17" ht="45" customHeight="1" x14ac:dyDescent="0.25">
      <c r="B7" s="98">
        <v>3</v>
      </c>
      <c r="C7" s="251" t="s">
        <v>228</v>
      </c>
      <c r="D7" s="277">
        <v>300</v>
      </c>
      <c r="E7" s="251" t="s">
        <v>226</v>
      </c>
      <c r="F7" s="278">
        <v>0.91369800000000001</v>
      </c>
      <c r="G7" s="251" t="s">
        <v>111</v>
      </c>
      <c r="H7" s="279">
        <f t="shared" si="0"/>
        <v>274.10939999999999</v>
      </c>
      <c r="I7" s="279">
        <f t="shared" si="1"/>
        <v>8497.3914000000004</v>
      </c>
      <c r="J7" s="44"/>
      <c r="N7" s="43" t="s">
        <v>261</v>
      </c>
      <c r="O7" s="48">
        <v>0.48630099999999998</v>
      </c>
      <c r="P7" s="218"/>
      <c r="Q7" s="218"/>
    </row>
    <row r="8" spans="2:17" ht="45" customHeight="1" x14ac:dyDescent="0.25">
      <c r="B8" s="98">
        <v>4</v>
      </c>
      <c r="C8" s="251" t="s">
        <v>229</v>
      </c>
      <c r="D8" s="277">
        <v>94</v>
      </c>
      <c r="E8" s="251" t="s">
        <v>226</v>
      </c>
      <c r="F8" s="278">
        <v>0.91369800000000001</v>
      </c>
      <c r="G8" s="251" t="s">
        <v>111</v>
      </c>
      <c r="H8" s="279">
        <f t="shared" si="0"/>
        <v>85.887612000000004</v>
      </c>
      <c r="I8" s="279">
        <f t="shared" si="1"/>
        <v>2662.5159720000001</v>
      </c>
      <c r="J8" s="44"/>
      <c r="N8" s="43" t="s">
        <v>303</v>
      </c>
      <c r="O8" s="48">
        <v>0.91369800000000001</v>
      </c>
      <c r="P8" s="218"/>
      <c r="Q8" s="218"/>
    </row>
    <row r="9" spans="2:17" ht="45" customHeight="1" x14ac:dyDescent="0.25">
      <c r="B9" s="98">
        <v>5</v>
      </c>
      <c r="C9" s="251" t="s">
        <v>230</v>
      </c>
      <c r="D9" s="277">
        <v>65</v>
      </c>
      <c r="E9" s="251" t="s">
        <v>226</v>
      </c>
      <c r="F9" s="278">
        <v>0.91369800000000001</v>
      </c>
      <c r="G9" s="251" t="s">
        <v>111</v>
      </c>
      <c r="H9" s="279">
        <f t="shared" si="0"/>
        <v>59.390369999999997</v>
      </c>
      <c r="I9" s="279">
        <f t="shared" si="1"/>
        <v>1841.1014699999998</v>
      </c>
      <c r="J9" s="44"/>
      <c r="N9" s="43" t="s">
        <v>348</v>
      </c>
      <c r="O9" s="48">
        <v>0.60913200000000001</v>
      </c>
      <c r="P9" s="218"/>
      <c r="Q9" s="218"/>
    </row>
    <row r="10" spans="2:17" ht="45" customHeight="1" x14ac:dyDescent="0.25">
      <c r="B10" s="98">
        <v>6</v>
      </c>
      <c r="C10" s="251" t="s">
        <v>231</v>
      </c>
      <c r="D10" s="277">
        <v>83</v>
      </c>
      <c r="E10" s="251" t="s">
        <v>226</v>
      </c>
      <c r="F10" s="278">
        <v>0.91369800000000001</v>
      </c>
      <c r="G10" s="251" t="s">
        <v>111</v>
      </c>
      <c r="H10" s="279">
        <f t="shared" si="0"/>
        <v>75.836933999999999</v>
      </c>
      <c r="I10" s="279">
        <f t="shared" si="1"/>
        <v>2350.9449540000001</v>
      </c>
      <c r="J10" s="44"/>
      <c r="N10" s="43" t="s">
        <v>349</v>
      </c>
      <c r="O10" s="48">
        <v>0.76141499999999995</v>
      </c>
      <c r="P10" s="218"/>
      <c r="Q10" s="218"/>
    </row>
    <row r="11" spans="2:17" ht="45" customHeight="1" x14ac:dyDescent="0.25">
      <c r="B11" s="98">
        <v>7</v>
      </c>
      <c r="C11" s="251" t="s">
        <v>232</v>
      </c>
      <c r="D11" s="277">
        <v>235</v>
      </c>
      <c r="E11" s="251" t="s">
        <v>226</v>
      </c>
      <c r="F11" s="278">
        <v>0.91369800000000001</v>
      </c>
      <c r="G11" s="251" t="s">
        <v>111</v>
      </c>
      <c r="H11" s="279">
        <f t="shared" si="0"/>
        <v>214.71903</v>
      </c>
      <c r="I11" s="279">
        <f t="shared" si="1"/>
        <v>6656.2899299999999</v>
      </c>
      <c r="J11" s="44"/>
      <c r="N11" s="43" t="s">
        <v>350</v>
      </c>
      <c r="O11" s="48">
        <f>2*O6</f>
        <v>0.97258199999999995</v>
      </c>
      <c r="P11" s="218"/>
      <c r="Q11" s="218"/>
    </row>
    <row r="12" spans="2:17" ht="45" customHeight="1" x14ac:dyDescent="0.25">
      <c r="B12" s="98">
        <v>8</v>
      </c>
      <c r="C12" s="251" t="s">
        <v>233</v>
      </c>
      <c r="D12" s="277">
        <v>225</v>
      </c>
      <c r="E12" s="251" t="s">
        <v>226</v>
      </c>
      <c r="F12" s="278">
        <v>0.91369800000000001</v>
      </c>
      <c r="G12" s="251" t="s">
        <v>111</v>
      </c>
      <c r="H12" s="279">
        <f t="shared" si="0"/>
        <v>205.58205000000001</v>
      </c>
      <c r="I12" s="279">
        <f t="shared" si="1"/>
        <v>6373.0435500000003</v>
      </c>
      <c r="J12" s="44"/>
    </row>
    <row r="13" spans="2:17" ht="45" customHeight="1" x14ac:dyDescent="0.25">
      <c r="B13" s="98">
        <v>9</v>
      </c>
      <c r="C13" s="251" t="s">
        <v>234</v>
      </c>
      <c r="D13" s="277">
        <v>88.63</v>
      </c>
      <c r="E13" s="251" t="s">
        <v>226</v>
      </c>
      <c r="F13" s="278">
        <v>0.91369800000000001</v>
      </c>
      <c r="G13" s="251" t="s">
        <v>111</v>
      </c>
      <c r="H13" s="279">
        <f t="shared" si="0"/>
        <v>80.981053739999993</v>
      </c>
      <c r="I13" s="279">
        <f t="shared" si="1"/>
        <v>2510.4126659399999</v>
      </c>
      <c r="J13" s="44"/>
    </row>
    <row r="14" spans="2:17" ht="45" customHeight="1" x14ac:dyDescent="0.25">
      <c r="B14" s="98">
        <v>10</v>
      </c>
      <c r="C14" s="251" t="s">
        <v>235</v>
      </c>
      <c r="D14" s="277">
        <v>67.38</v>
      </c>
      <c r="E14" s="251" t="s">
        <v>226</v>
      </c>
      <c r="F14" s="278">
        <v>0.91369800000000001</v>
      </c>
      <c r="G14" s="251" t="s">
        <v>111</v>
      </c>
      <c r="H14" s="279">
        <f t="shared" si="0"/>
        <v>61.564971239999998</v>
      </c>
      <c r="I14" s="279">
        <f t="shared" si="1"/>
        <v>1908.51410844</v>
      </c>
      <c r="J14" s="44"/>
    </row>
    <row r="15" spans="2:17" ht="45" customHeight="1" x14ac:dyDescent="0.25">
      <c r="B15" s="98">
        <v>11</v>
      </c>
      <c r="C15" s="251" t="s">
        <v>115</v>
      </c>
      <c r="D15" s="277">
        <v>178</v>
      </c>
      <c r="E15" s="251" t="s">
        <v>226</v>
      </c>
      <c r="F15" s="278">
        <v>0.91369800000000001</v>
      </c>
      <c r="G15" s="251" t="s">
        <v>111</v>
      </c>
      <c r="H15" s="279">
        <f t="shared" si="0"/>
        <v>162.63824400000001</v>
      </c>
      <c r="I15" s="279">
        <f t="shared" si="1"/>
        <v>5041.7855640000007</v>
      </c>
      <c r="J15" s="44"/>
    </row>
    <row r="16" spans="2:17" ht="45" customHeight="1" x14ac:dyDescent="0.25">
      <c r="B16" s="98">
        <v>12</v>
      </c>
      <c r="C16" s="251" t="s">
        <v>236</v>
      </c>
      <c r="D16" s="277">
        <v>219</v>
      </c>
      <c r="E16" s="251" t="s">
        <v>226</v>
      </c>
      <c r="F16" s="278">
        <v>0.91369800000000001</v>
      </c>
      <c r="G16" s="251" t="s">
        <v>111</v>
      </c>
      <c r="H16" s="279">
        <f t="shared" si="0"/>
        <v>200.099862</v>
      </c>
      <c r="I16" s="279">
        <f t="shared" si="1"/>
        <v>6203.095722</v>
      </c>
      <c r="J16" s="44"/>
    </row>
    <row r="17" spans="2:10" ht="45" customHeight="1" x14ac:dyDescent="0.25">
      <c r="B17" s="98">
        <v>13</v>
      </c>
      <c r="C17" s="251" t="s">
        <v>116</v>
      </c>
      <c r="D17" s="277">
        <v>141</v>
      </c>
      <c r="E17" s="251" t="s">
        <v>226</v>
      </c>
      <c r="F17" s="278">
        <v>0.91369800000000001</v>
      </c>
      <c r="G17" s="251" t="s">
        <v>111</v>
      </c>
      <c r="H17" s="279">
        <f t="shared" si="0"/>
        <v>128.83141800000001</v>
      </c>
      <c r="I17" s="279">
        <f t="shared" si="1"/>
        <v>3993.7739580000002</v>
      </c>
      <c r="J17" s="44"/>
    </row>
    <row r="18" spans="2:10" ht="45" customHeight="1" x14ac:dyDescent="0.25">
      <c r="B18" s="98">
        <v>14</v>
      </c>
      <c r="C18" s="251" t="s">
        <v>394</v>
      </c>
      <c r="D18" s="277">
        <v>162</v>
      </c>
      <c r="E18" s="251" t="s">
        <v>226</v>
      </c>
      <c r="F18" s="278">
        <v>0.91369800000000001</v>
      </c>
      <c r="G18" s="251" t="s">
        <v>111</v>
      </c>
      <c r="H18" s="279">
        <f t="shared" ref="H18:H24" si="2">D18*F18</f>
        <v>148.01907600000001</v>
      </c>
      <c r="I18" s="279">
        <f t="shared" ref="I18:I24" si="3">H18*$H$3</f>
        <v>4588.5913560000008</v>
      </c>
      <c r="J18" s="44"/>
    </row>
    <row r="19" spans="2:10" ht="45" customHeight="1" x14ac:dyDescent="0.25">
      <c r="B19" s="98">
        <v>16</v>
      </c>
      <c r="C19" s="251" t="s">
        <v>237</v>
      </c>
      <c r="D19" s="277">
        <v>260</v>
      </c>
      <c r="E19" s="251" t="s">
        <v>226</v>
      </c>
      <c r="F19" s="278">
        <v>0.91369800000000001</v>
      </c>
      <c r="G19" s="251" t="s">
        <v>111</v>
      </c>
      <c r="H19" s="279">
        <f t="shared" si="2"/>
        <v>237.56147999999999</v>
      </c>
      <c r="I19" s="279">
        <f t="shared" si="3"/>
        <v>7364.4058799999993</v>
      </c>
      <c r="J19" s="44"/>
    </row>
    <row r="20" spans="2:10" ht="45" customHeight="1" x14ac:dyDescent="0.25">
      <c r="B20" s="98">
        <v>17</v>
      </c>
      <c r="C20" s="251" t="s">
        <v>238</v>
      </c>
      <c r="D20" s="277">
        <v>87</v>
      </c>
      <c r="E20" s="251" t="s">
        <v>226</v>
      </c>
      <c r="F20" s="278">
        <v>0.91369800000000001</v>
      </c>
      <c r="G20" s="251" t="s">
        <v>111</v>
      </c>
      <c r="H20" s="279">
        <f t="shared" si="2"/>
        <v>79.491726</v>
      </c>
      <c r="I20" s="279">
        <f t="shared" si="3"/>
        <v>2464.2435059999998</v>
      </c>
      <c r="J20" s="44"/>
    </row>
    <row r="21" spans="2:10" ht="45" customHeight="1" x14ac:dyDescent="0.25">
      <c r="B21" s="98">
        <v>18</v>
      </c>
      <c r="C21" s="251" t="s">
        <v>118</v>
      </c>
      <c r="D21" s="277">
        <v>146</v>
      </c>
      <c r="E21" s="251" t="s">
        <v>226</v>
      </c>
      <c r="F21" s="278">
        <v>0.91369800000000001</v>
      </c>
      <c r="G21" s="251" t="s">
        <v>111</v>
      </c>
      <c r="H21" s="279">
        <f t="shared" si="2"/>
        <v>133.39990800000001</v>
      </c>
      <c r="I21" s="279">
        <f t="shared" si="3"/>
        <v>4135.397148</v>
      </c>
      <c r="J21" s="44"/>
    </row>
    <row r="22" spans="2:10" ht="45" customHeight="1" x14ac:dyDescent="0.25">
      <c r="B22" s="98">
        <v>19</v>
      </c>
      <c r="C22" s="251" t="s">
        <v>121</v>
      </c>
      <c r="D22" s="277">
        <v>356</v>
      </c>
      <c r="E22" s="251" t="s">
        <v>226</v>
      </c>
      <c r="F22" s="278">
        <v>0.91369800000000001</v>
      </c>
      <c r="G22" s="251" t="s">
        <v>111</v>
      </c>
      <c r="H22" s="279">
        <f t="shared" si="2"/>
        <v>325.27648800000003</v>
      </c>
      <c r="I22" s="279">
        <f t="shared" si="3"/>
        <v>10083.571128000001</v>
      </c>
      <c r="J22" s="44"/>
    </row>
    <row r="23" spans="2:10" ht="45" customHeight="1" x14ac:dyDescent="0.25">
      <c r="B23" s="98">
        <v>20</v>
      </c>
      <c r="C23" s="251" t="s">
        <v>239</v>
      </c>
      <c r="D23" s="277">
        <v>100</v>
      </c>
      <c r="E23" s="251" t="s">
        <v>226</v>
      </c>
      <c r="F23" s="278">
        <v>0.91369800000000001</v>
      </c>
      <c r="G23" s="251" t="s">
        <v>111</v>
      </c>
      <c r="H23" s="279">
        <f t="shared" si="2"/>
        <v>91.369799999999998</v>
      </c>
      <c r="I23" s="279">
        <f t="shared" si="3"/>
        <v>2832.4638</v>
      </c>
      <c r="J23" s="44"/>
    </row>
    <row r="24" spans="2:10" ht="45" customHeight="1" x14ac:dyDescent="0.25">
      <c r="B24" s="98">
        <v>21</v>
      </c>
      <c r="C24" s="251" t="s">
        <v>132</v>
      </c>
      <c r="D24" s="277">
        <v>949</v>
      </c>
      <c r="E24" s="251" t="s">
        <v>226</v>
      </c>
      <c r="F24" s="278">
        <v>0.91369800000000001</v>
      </c>
      <c r="G24" s="251" t="s">
        <v>111</v>
      </c>
      <c r="H24" s="279">
        <f t="shared" si="2"/>
        <v>867.09940200000005</v>
      </c>
      <c r="I24" s="279">
        <f t="shared" si="3"/>
        <v>26880.081462000002</v>
      </c>
      <c r="J24" s="44"/>
    </row>
    <row r="25" spans="2:10" ht="45" customHeight="1" x14ac:dyDescent="0.25">
      <c r="B25" s="98">
        <v>22</v>
      </c>
      <c r="C25" s="251" t="s">
        <v>240</v>
      </c>
      <c r="D25" s="277">
        <v>97</v>
      </c>
      <c r="E25" s="251" t="s">
        <v>226</v>
      </c>
      <c r="F25" s="278">
        <v>0.91369800000000001</v>
      </c>
      <c r="G25" s="251" t="s">
        <v>111</v>
      </c>
      <c r="H25" s="279">
        <f t="shared" ref="H25:H32" si="4">D25*F25</f>
        <v>88.628705999999994</v>
      </c>
      <c r="I25" s="279">
        <f t="shared" ref="I25:I32" si="5">H25*$H$3</f>
        <v>2747.4898859999998</v>
      </c>
      <c r="J25" s="44"/>
    </row>
    <row r="26" spans="2:10" ht="45" customHeight="1" x14ac:dyDescent="0.25">
      <c r="B26" s="98">
        <v>23</v>
      </c>
      <c r="C26" s="251" t="s">
        <v>241</v>
      </c>
      <c r="D26" s="277">
        <v>210</v>
      </c>
      <c r="E26" s="251" t="s">
        <v>226</v>
      </c>
      <c r="F26" s="278">
        <v>0.91369800000000001</v>
      </c>
      <c r="G26" s="251" t="s">
        <v>111</v>
      </c>
      <c r="H26" s="279">
        <f t="shared" si="4"/>
        <v>191.87657999999999</v>
      </c>
      <c r="I26" s="279">
        <f t="shared" si="5"/>
        <v>5948.1739799999996</v>
      </c>
      <c r="J26" s="44"/>
    </row>
    <row r="27" spans="2:10" ht="45" customHeight="1" x14ac:dyDescent="0.25">
      <c r="B27" s="98">
        <v>24</v>
      </c>
      <c r="C27" s="251" t="s">
        <v>126</v>
      </c>
      <c r="D27" s="277">
        <v>273</v>
      </c>
      <c r="E27" s="251" t="s">
        <v>226</v>
      </c>
      <c r="F27" s="278">
        <v>0.91369800000000001</v>
      </c>
      <c r="G27" s="251" t="s">
        <v>111</v>
      </c>
      <c r="H27" s="279">
        <f t="shared" si="4"/>
        <v>249.43955400000002</v>
      </c>
      <c r="I27" s="279">
        <f t="shared" si="5"/>
        <v>7732.6261740000009</v>
      </c>
      <c r="J27" s="44"/>
    </row>
    <row r="28" spans="2:10" ht="45" customHeight="1" x14ac:dyDescent="0.25">
      <c r="B28" s="98">
        <v>25</v>
      </c>
      <c r="C28" s="251" t="s">
        <v>242</v>
      </c>
      <c r="D28" s="277">
        <v>54.8</v>
      </c>
      <c r="E28" s="251" t="s">
        <v>226</v>
      </c>
      <c r="F28" s="278">
        <v>0.91369800000000001</v>
      </c>
      <c r="G28" s="251" t="s">
        <v>111</v>
      </c>
      <c r="H28" s="279">
        <f t="shared" si="4"/>
        <v>50.070650399999998</v>
      </c>
      <c r="I28" s="279">
        <f t="shared" si="5"/>
        <v>1552.1901624</v>
      </c>
      <c r="J28" s="44"/>
    </row>
    <row r="29" spans="2:10" ht="45" customHeight="1" x14ac:dyDescent="0.25">
      <c r="B29" s="98">
        <v>26</v>
      </c>
      <c r="C29" s="251" t="s">
        <v>134</v>
      </c>
      <c r="D29" s="277">
        <v>241</v>
      </c>
      <c r="E29" s="251" t="s">
        <v>226</v>
      </c>
      <c r="F29" s="278">
        <v>0.91369800000000001</v>
      </c>
      <c r="G29" s="251" t="s">
        <v>111</v>
      </c>
      <c r="H29" s="279">
        <f t="shared" si="4"/>
        <v>220.20121800000001</v>
      </c>
      <c r="I29" s="279">
        <f t="shared" si="5"/>
        <v>6826.2377580000002</v>
      </c>
      <c r="J29" s="44"/>
    </row>
    <row r="30" spans="2:10" ht="45" customHeight="1" x14ac:dyDescent="0.25">
      <c r="B30" s="98">
        <v>27</v>
      </c>
      <c r="C30" s="251" t="s">
        <v>243</v>
      </c>
      <c r="D30" s="277">
        <v>135</v>
      </c>
      <c r="E30" s="251" t="s">
        <v>226</v>
      </c>
      <c r="F30" s="278">
        <v>0.91369800000000001</v>
      </c>
      <c r="G30" s="251" t="s">
        <v>111</v>
      </c>
      <c r="H30" s="279">
        <f t="shared" si="4"/>
        <v>123.34923000000001</v>
      </c>
      <c r="I30" s="279">
        <f t="shared" si="5"/>
        <v>3823.8261300000004</v>
      </c>
      <c r="J30" s="44"/>
    </row>
    <row r="31" spans="2:10" ht="45" customHeight="1" x14ac:dyDescent="0.25">
      <c r="B31" s="98">
        <v>28</v>
      </c>
      <c r="C31" s="251" t="s">
        <v>386</v>
      </c>
      <c r="D31" s="277">
        <v>57.14</v>
      </c>
      <c r="E31" s="251" t="s">
        <v>226</v>
      </c>
      <c r="F31" s="278">
        <v>0.91369800000000001</v>
      </c>
      <c r="G31" s="251" t="s">
        <v>111</v>
      </c>
      <c r="H31" s="279">
        <f t="shared" si="4"/>
        <v>52.208703720000003</v>
      </c>
      <c r="I31" s="279">
        <f t="shared" si="5"/>
        <v>1618.4698153200002</v>
      </c>
      <c r="J31" s="44"/>
    </row>
    <row r="32" spans="2:10" ht="45" customHeight="1" x14ac:dyDescent="0.25">
      <c r="B32" s="98">
        <v>29</v>
      </c>
      <c r="C32" s="251" t="s">
        <v>383</v>
      </c>
      <c r="D32" s="277">
        <v>547</v>
      </c>
      <c r="E32" s="251" t="s">
        <v>226</v>
      </c>
      <c r="F32" s="278">
        <v>0.91369800000000001</v>
      </c>
      <c r="G32" s="251" t="s">
        <v>111</v>
      </c>
      <c r="H32" s="279">
        <f t="shared" si="4"/>
        <v>499.79280599999998</v>
      </c>
      <c r="I32" s="279">
        <f t="shared" si="5"/>
        <v>15493.576986</v>
      </c>
      <c r="J32" s="44"/>
    </row>
    <row r="33" spans="2:10" ht="45" customHeight="1" x14ac:dyDescent="0.25">
      <c r="B33" s="98">
        <v>30</v>
      </c>
      <c r="C33" s="251" t="s">
        <v>131</v>
      </c>
      <c r="D33" s="277">
        <v>296</v>
      </c>
      <c r="E33" s="251" t="s">
        <v>226</v>
      </c>
      <c r="F33" s="278">
        <v>0.91369800000000001</v>
      </c>
      <c r="G33" s="251" t="s">
        <v>111</v>
      </c>
      <c r="H33" s="279">
        <f>D33*F33</f>
        <v>270.45460800000001</v>
      </c>
      <c r="I33" s="279">
        <f>H33*$H$3</f>
        <v>8384.0928480000002</v>
      </c>
      <c r="J33" s="44"/>
    </row>
    <row r="34" spans="2:10" ht="45" customHeight="1" x14ac:dyDescent="0.25">
      <c r="B34" s="98">
        <v>31</v>
      </c>
      <c r="C34" s="251" t="s">
        <v>244</v>
      </c>
      <c r="D34" s="277">
        <v>71</v>
      </c>
      <c r="E34" s="251" t="s">
        <v>226</v>
      </c>
      <c r="F34" s="278">
        <v>0.91369800000000001</v>
      </c>
      <c r="G34" s="251" t="s">
        <v>111</v>
      </c>
      <c r="H34" s="279">
        <f t="shared" ref="H34:H39" si="6">D34*F34</f>
        <v>64.872557999999998</v>
      </c>
      <c r="I34" s="279">
        <f t="shared" ref="I34:I39" si="7">H34*$H$3</f>
        <v>2011.0492979999999</v>
      </c>
      <c r="J34" s="44"/>
    </row>
    <row r="35" spans="2:10" ht="45" customHeight="1" x14ac:dyDescent="0.25">
      <c r="B35" s="98">
        <v>32</v>
      </c>
      <c r="C35" s="251" t="s">
        <v>152</v>
      </c>
      <c r="D35" s="277">
        <v>554</v>
      </c>
      <c r="E35" s="251" t="s">
        <v>226</v>
      </c>
      <c r="F35" s="278">
        <v>0.91369800000000001</v>
      </c>
      <c r="G35" s="251" t="s">
        <v>111</v>
      </c>
      <c r="H35" s="279">
        <f t="shared" si="6"/>
        <v>506.188692</v>
      </c>
      <c r="I35" s="279">
        <f t="shared" si="7"/>
        <v>15691.849452</v>
      </c>
      <c r="J35" s="44"/>
    </row>
    <row r="36" spans="2:10" ht="45" customHeight="1" x14ac:dyDescent="0.25">
      <c r="B36" s="98">
        <v>33</v>
      </c>
      <c r="C36" s="251" t="s">
        <v>151</v>
      </c>
      <c r="D36" s="277">
        <v>115</v>
      </c>
      <c r="E36" s="251" t="s">
        <v>226</v>
      </c>
      <c r="F36" s="278">
        <v>0.91369800000000001</v>
      </c>
      <c r="G36" s="251" t="s">
        <v>111</v>
      </c>
      <c r="H36" s="279">
        <f t="shared" si="6"/>
        <v>105.07527</v>
      </c>
      <c r="I36" s="279">
        <f t="shared" si="7"/>
        <v>3257.3333700000003</v>
      </c>
      <c r="J36" s="44"/>
    </row>
    <row r="37" spans="2:10" ht="45" customHeight="1" x14ac:dyDescent="0.25">
      <c r="B37" s="98">
        <v>34</v>
      </c>
      <c r="C37" s="251" t="s">
        <v>112</v>
      </c>
      <c r="D37" s="277">
        <v>139</v>
      </c>
      <c r="E37" s="251" t="s">
        <v>226</v>
      </c>
      <c r="F37" s="278">
        <v>0.91369800000000001</v>
      </c>
      <c r="G37" s="251" t="s">
        <v>111</v>
      </c>
      <c r="H37" s="279">
        <f t="shared" si="6"/>
        <v>127.00402200000001</v>
      </c>
      <c r="I37" s="279">
        <f t="shared" si="7"/>
        <v>3937.1246820000001</v>
      </c>
      <c r="J37" s="44"/>
    </row>
    <row r="38" spans="2:10" ht="45" customHeight="1" x14ac:dyDescent="0.25">
      <c r="B38" s="98">
        <v>35</v>
      </c>
      <c r="C38" s="251" t="s">
        <v>245</v>
      </c>
      <c r="D38" s="277">
        <v>1255</v>
      </c>
      <c r="E38" s="251" t="s">
        <v>226</v>
      </c>
      <c r="F38" s="278">
        <v>0.91369800000000001</v>
      </c>
      <c r="G38" s="251" t="s">
        <v>111</v>
      </c>
      <c r="H38" s="279">
        <f t="shared" si="6"/>
        <v>1146.6909900000001</v>
      </c>
      <c r="I38" s="279">
        <f t="shared" si="7"/>
        <v>35547.420689999999</v>
      </c>
      <c r="J38" s="44"/>
    </row>
    <row r="39" spans="2:10" ht="45" customHeight="1" x14ac:dyDescent="0.25">
      <c r="B39" s="98">
        <v>36</v>
      </c>
      <c r="C39" s="251" t="s">
        <v>113</v>
      </c>
      <c r="D39" s="277">
        <v>223</v>
      </c>
      <c r="E39" s="251" t="s">
        <v>226</v>
      </c>
      <c r="F39" s="278">
        <v>0.91369800000000001</v>
      </c>
      <c r="G39" s="251" t="s">
        <v>111</v>
      </c>
      <c r="H39" s="279">
        <f t="shared" si="6"/>
        <v>203.75465400000002</v>
      </c>
      <c r="I39" s="279">
        <f t="shared" si="7"/>
        <v>6316.3942740000002</v>
      </c>
      <c r="J39" s="44"/>
    </row>
    <row r="40" spans="2:10" ht="45" customHeight="1" x14ac:dyDescent="0.25">
      <c r="B40" s="98">
        <v>37</v>
      </c>
      <c r="C40" s="251" t="s">
        <v>139</v>
      </c>
      <c r="D40" s="277">
        <v>460</v>
      </c>
      <c r="E40" s="251" t="s">
        <v>226</v>
      </c>
      <c r="F40" s="278">
        <v>0.91369800000000001</v>
      </c>
      <c r="G40" s="251" t="s">
        <v>111</v>
      </c>
      <c r="H40" s="279">
        <f>D40*F40</f>
        <v>420.30108000000001</v>
      </c>
      <c r="I40" s="279">
        <f>H40*$H$3</f>
        <v>13029.333480000001</v>
      </c>
      <c r="J40" s="44"/>
    </row>
    <row r="41" spans="2:10" ht="45" customHeight="1" x14ac:dyDescent="0.25">
      <c r="B41" s="98">
        <v>38</v>
      </c>
      <c r="C41" s="251" t="s">
        <v>143</v>
      </c>
      <c r="D41" s="277">
        <v>294</v>
      </c>
      <c r="E41" s="251" t="s">
        <v>226</v>
      </c>
      <c r="F41" s="278">
        <v>0.91369800000000001</v>
      </c>
      <c r="G41" s="251" t="s">
        <v>111</v>
      </c>
      <c r="H41" s="279">
        <f t="shared" ref="H41:H49" si="8">D41*F41</f>
        <v>268.62721199999999</v>
      </c>
      <c r="I41" s="279">
        <f>H41*$H$3</f>
        <v>8327.4435720000001</v>
      </c>
      <c r="J41" s="44"/>
    </row>
    <row r="42" spans="2:10" ht="45" customHeight="1" x14ac:dyDescent="0.25">
      <c r="B42" s="98">
        <v>39</v>
      </c>
      <c r="C42" s="251" t="s">
        <v>246</v>
      </c>
      <c r="D42" s="277">
        <v>493</v>
      </c>
      <c r="E42" s="251" t="s">
        <v>226</v>
      </c>
      <c r="F42" s="278">
        <v>0.91369800000000001</v>
      </c>
      <c r="G42" s="251" t="s">
        <v>111</v>
      </c>
      <c r="H42" s="279">
        <f>D42*F42</f>
        <v>450.45311400000003</v>
      </c>
      <c r="I42" s="279">
        <f>H42*$H$3</f>
        <v>13964.046534000001</v>
      </c>
      <c r="J42" s="44"/>
    </row>
    <row r="43" spans="2:10" ht="45" customHeight="1" x14ac:dyDescent="0.25">
      <c r="B43" s="98">
        <v>40</v>
      </c>
      <c r="C43" s="251" t="s">
        <v>247</v>
      </c>
      <c r="D43" s="277">
        <v>144</v>
      </c>
      <c r="E43" s="251" t="s">
        <v>226</v>
      </c>
      <c r="F43" s="278">
        <v>0.91369800000000001</v>
      </c>
      <c r="G43" s="251" t="s">
        <v>111</v>
      </c>
      <c r="H43" s="279">
        <f t="shared" si="8"/>
        <v>131.57251199999999</v>
      </c>
      <c r="I43" s="279">
        <f t="shared" ref="I43:I49" si="9">H43*$H$3</f>
        <v>4078.7478719999995</v>
      </c>
      <c r="J43" s="44"/>
    </row>
    <row r="44" spans="2:10" ht="45" customHeight="1" x14ac:dyDescent="0.25">
      <c r="B44" s="98">
        <v>41</v>
      </c>
      <c r="C44" s="251" t="s">
        <v>146</v>
      </c>
      <c r="D44" s="277">
        <v>437</v>
      </c>
      <c r="E44" s="251" t="s">
        <v>226</v>
      </c>
      <c r="F44" s="278">
        <v>0.91369800000000001</v>
      </c>
      <c r="G44" s="251" t="s">
        <v>111</v>
      </c>
      <c r="H44" s="279">
        <f t="shared" si="8"/>
        <v>399.28602599999999</v>
      </c>
      <c r="I44" s="279">
        <f t="shared" si="9"/>
        <v>12377.866806</v>
      </c>
      <c r="J44" s="44"/>
    </row>
    <row r="45" spans="2:10" ht="45" customHeight="1" x14ac:dyDescent="0.25">
      <c r="B45" s="98">
        <v>42</v>
      </c>
      <c r="C45" s="251" t="s">
        <v>224</v>
      </c>
      <c r="D45" s="277">
        <v>322</v>
      </c>
      <c r="E45" s="251" t="s">
        <v>226</v>
      </c>
      <c r="F45" s="278">
        <v>0.91369800000000001</v>
      </c>
      <c r="G45" s="251" t="s">
        <v>111</v>
      </c>
      <c r="H45" s="279">
        <f t="shared" si="8"/>
        <v>294.210756</v>
      </c>
      <c r="I45" s="279">
        <f t="shared" si="9"/>
        <v>9120.5334359999997</v>
      </c>
      <c r="J45" s="44"/>
    </row>
    <row r="46" spans="2:10" ht="45" customHeight="1" x14ac:dyDescent="0.25">
      <c r="B46" s="98">
        <v>43</v>
      </c>
      <c r="C46" s="251" t="s">
        <v>148</v>
      </c>
      <c r="D46" s="277">
        <v>135</v>
      </c>
      <c r="E46" s="251" t="s">
        <v>226</v>
      </c>
      <c r="F46" s="278">
        <v>0.91369800000000001</v>
      </c>
      <c r="G46" s="251" t="s">
        <v>111</v>
      </c>
      <c r="H46" s="279">
        <f t="shared" si="8"/>
        <v>123.34923000000001</v>
      </c>
      <c r="I46" s="279">
        <f t="shared" si="9"/>
        <v>3823.8261300000004</v>
      </c>
      <c r="J46" s="44"/>
    </row>
    <row r="47" spans="2:10" ht="45" customHeight="1" x14ac:dyDescent="0.25">
      <c r="B47" s="98">
        <v>44</v>
      </c>
      <c r="C47" s="251" t="s">
        <v>225</v>
      </c>
      <c r="D47" s="277">
        <v>92</v>
      </c>
      <c r="E47" s="251" t="s">
        <v>226</v>
      </c>
      <c r="F47" s="278">
        <v>0.91369800000000001</v>
      </c>
      <c r="G47" s="251" t="s">
        <v>111</v>
      </c>
      <c r="H47" s="279">
        <f t="shared" si="8"/>
        <v>84.060215999999997</v>
      </c>
      <c r="I47" s="279">
        <f>H47*$H$3</f>
        <v>2605.866696</v>
      </c>
      <c r="J47" s="44"/>
    </row>
    <row r="48" spans="2:10" ht="45" customHeight="1" x14ac:dyDescent="0.25">
      <c r="B48" s="98">
        <v>45</v>
      </c>
      <c r="C48" s="251" t="s">
        <v>153</v>
      </c>
      <c r="D48" s="277">
        <v>311</v>
      </c>
      <c r="E48" s="251" t="s">
        <v>226</v>
      </c>
      <c r="F48" s="278">
        <v>0.91369800000000001</v>
      </c>
      <c r="G48" s="251" t="s">
        <v>111</v>
      </c>
      <c r="H48" s="279">
        <f t="shared" si="8"/>
        <v>284.160078</v>
      </c>
      <c r="I48" s="279">
        <f t="shared" si="9"/>
        <v>8808.9624179999992</v>
      </c>
      <c r="J48" s="44"/>
    </row>
    <row r="49" spans="2:10" ht="45" customHeight="1" x14ac:dyDescent="0.25">
      <c r="B49" s="98">
        <v>46</v>
      </c>
      <c r="C49" s="251" t="s">
        <v>145</v>
      </c>
      <c r="D49" s="277">
        <v>645</v>
      </c>
      <c r="E49" s="251" t="s">
        <v>261</v>
      </c>
      <c r="F49" s="278">
        <v>0.48630099999999998</v>
      </c>
      <c r="G49" s="251" t="s">
        <v>111</v>
      </c>
      <c r="H49" s="279">
        <f t="shared" si="8"/>
        <v>313.66414499999996</v>
      </c>
      <c r="I49" s="279">
        <f t="shared" si="9"/>
        <v>9723.5884949999981</v>
      </c>
      <c r="J49" s="44"/>
    </row>
    <row r="50" spans="2:10" ht="45" customHeight="1" x14ac:dyDescent="0.25">
      <c r="B50" s="98">
        <v>47</v>
      </c>
      <c r="C50" s="251" t="s">
        <v>142</v>
      </c>
      <c r="D50" s="277">
        <v>617</v>
      </c>
      <c r="E50" s="251" t="s">
        <v>226</v>
      </c>
      <c r="F50" s="278">
        <v>0.91369800000000001</v>
      </c>
      <c r="G50" s="251" t="s">
        <v>111</v>
      </c>
      <c r="H50" s="279">
        <f>D50*F50</f>
        <v>563.751666</v>
      </c>
      <c r="I50" s="279">
        <f>H50*$H$3</f>
        <v>17476.301646</v>
      </c>
      <c r="J50" s="44"/>
    </row>
    <row r="51" spans="2:10" ht="45" customHeight="1" x14ac:dyDescent="0.25">
      <c r="B51" s="98">
        <v>48</v>
      </c>
      <c r="C51" s="251" t="s">
        <v>248</v>
      </c>
      <c r="D51" s="277">
        <v>59</v>
      </c>
      <c r="E51" s="251" t="s">
        <v>226</v>
      </c>
      <c r="F51" s="278">
        <v>0.91369800000000001</v>
      </c>
      <c r="G51" s="251" t="s">
        <v>111</v>
      </c>
      <c r="H51" s="279">
        <f t="shared" ref="H51:H64" si="10">D51*F51</f>
        <v>53.908182000000004</v>
      </c>
      <c r="I51" s="279">
        <f t="shared" ref="I51:I64" si="11">H51*$H$3</f>
        <v>1671.1536420000002</v>
      </c>
      <c r="J51" s="44"/>
    </row>
    <row r="52" spans="2:10" ht="45" customHeight="1" x14ac:dyDescent="0.25">
      <c r="B52" s="98">
        <v>49</v>
      </c>
      <c r="C52" s="251" t="s">
        <v>123</v>
      </c>
      <c r="D52" s="277">
        <v>466</v>
      </c>
      <c r="E52" s="251" t="s">
        <v>226</v>
      </c>
      <c r="F52" s="278">
        <v>0.91369800000000001</v>
      </c>
      <c r="G52" s="251" t="s">
        <v>111</v>
      </c>
      <c r="H52" s="279">
        <f t="shared" si="10"/>
        <v>425.78326800000002</v>
      </c>
      <c r="I52" s="279">
        <f t="shared" si="11"/>
        <v>13199.281308000001</v>
      </c>
      <c r="J52" s="44"/>
    </row>
    <row r="53" spans="2:10" ht="45" customHeight="1" x14ac:dyDescent="0.25">
      <c r="B53" s="98">
        <v>50</v>
      </c>
      <c r="C53" s="251" t="s">
        <v>122</v>
      </c>
      <c r="D53" s="277">
        <v>402</v>
      </c>
      <c r="E53" s="251" t="s">
        <v>226</v>
      </c>
      <c r="F53" s="278">
        <v>0.91369800000000001</v>
      </c>
      <c r="G53" s="251" t="s">
        <v>111</v>
      </c>
      <c r="H53" s="279">
        <f t="shared" si="10"/>
        <v>367.30659600000001</v>
      </c>
      <c r="I53" s="279">
        <f t="shared" si="11"/>
        <v>11386.504476</v>
      </c>
      <c r="J53" s="44"/>
    </row>
    <row r="54" spans="2:10" ht="45" customHeight="1" x14ac:dyDescent="0.25">
      <c r="B54" s="98">
        <v>51</v>
      </c>
      <c r="C54" s="251" t="s">
        <v>139</v>
      </c>
      <c r="D54" s="277">
        <v>97</v>
      </c>
      <c r="E54" s="251" t="s">
        <v>226</v>
      </c>
      <c r="F54" s="278">
        <v>0.91369800000000001</v>
      </c>
      <c r="G54" s="251" t="s">
        <v>111</v>
      </c>
      <c r="H54" s="279">
        <f t="shared" si="10"/>
        <v>88.628705999999994</v>
      </c>
      <c r="I54" s="279">
        <f t="shared" si="11"/>
        <v>2747.4898859999998</v>
      </c>
      <c r="J54" s="44"/>
    </row>
    <row r="55" spans="2:10" ht="45" customHeight="1" x14ac:dyDescent="0.25">
      <c r="B55" s="98">
        <v>52</v>
      </c>
      <c r="C55" s="251" t="s">
        <v>128</v>
      </c>
      <c r="D55" s="277">
        <v>129</v>
      </c>
      <c r="E55" s="251" t="s">
        <v>226</v>
      </c>
      <c r="F55" s="278">
        <v>0.91369800000000001</v>
      </c>
      <c r="G55" s="251" t="s">
        <v>111</v>
      </c>
      <c r="H55" s="279">
        <f t="shared" si="10"/>
        <v>117.867042</v>
      </c>
      <c r="I55" s="279">
        <f t="shared" si="11"/>
        <v>3653.8783020000001</v>
      </c>
      <c r="J55" s="44"/>
    </row>
    <row r="56" spans="2:10" ht="45" customHeight="1" x14ac:dyDescent="0.25">
      <c r="B56" s="98">
        <v>53</v>
      </c>
      <c r="C56" s="251" t="s">
        <v>130</v>
      </c>
      <c r="D56" s="277">
        <v>270</v>
      </c>
      <c r="E56" s="251" t="s">
        <v>226</v>
      </c>
      <c r="F56" s="278">
        <v>0.91369800000000001</v>
      </c>
      <c r="G56" s="251" t="s">
        <v>111</v>
      </c>
      <c r="H56" s="279">
        <f t="shared" si="10"/>
        <v>246.69846000000001</v>
      </c>
      <c r="I56" s="279">
        <f t="shared" si="11"/>
        <v>7647.6522600000008</v>
      </c>
      <c r="J56" s="44"/>
    </row>
    <row r="57" spans="2:10" ht="45" customHeight="1" x14ac:dyDescent="0.25">
      <c r="B57" s="98">
        <v>54</v>
      </c>
      <c r="C57" s="251" t="s">
        <v>125</v>
      </c>
      <c r="D57" s="277">
        <v>290</v>
      </c>
      <c r="E57" s="251" t="s">
        <v>226</v>
      </c>
      <c r="F57" s="278">
        <v>0.91369800000000001</v>
      </c>
      <c r="G57" s="251" t="s">
        <v>111</v>
      </c>
      <c r="H57" s="279">
        <f t="shared" si="10"/>
        <v>264.97242</v>
      </c>
      <c r="I57" s="279">
        <f t="shared" si="11"/>
        <v>8214.1450199999999</v>
      </c>
      <c r="J57" s="44"/>
    </row>
    <row r="58" spans="2:10" ht="45" customHeight="1" x14ac:dyDescent="0.25">
      <c r="B58" s="98">
        <v>55</v>
      </c>
      <c r="C58" s="251" t="s">
        <v>384</v>
      </c>
      <c r="D58" s="277">
        <v>407</v>
      </c>
      <c r="E58" s="251" t="s">
        <v>226</v>
      </c>
      <c r="F58" s="278">
        <v>0.91369800000000001</v>
      </c>
      <c r="G58" s="251" t="s">
        <v>111</v>
      </c>
      <c r="H58" s="279">
        <f t="shared" si="10"/>
        <v>371.87508600000001</v>
      </c>
      <c r="I58" s="279">
        <f t="shared" si="11"/>
        <v>11528.127666</v>
      </c>
      <c r="J58" s="44"/>
    </row>
    <row r="59" spans="2:10" ht="45" customHeight="1" x14ac:dyDescent="0.25">
      <c r="B59" s="98">
        <v>56</v>
      </c>
      <c r="C59" s="251" t="s">
        <v>129</v>
      </c>
      <c r="D59" s="277">
        <v>151</v>
      </c>
      <c r="E59" s="251" t="s">
        <v>226</v>
      </c>
      <c r="F59" s="278">
        <v>0.91369800000000001</v>
      </c>
      <c r="G59" s="251" t="s">
        <v>111</v>
      </c>
      <c r="H59" s="279">
        <f t="shared" si="10"/>
        <v>137.96839800000001</v>
      </c>
      <c r="I59" s="279">
        <f t="shared" si="11"/>
        <v>4277.0203380000003</v>
      </c>
      <c r="J59" s="44"/>
    </row>
    <row r="60" spans="2:10" ht="45" customHeight="1" x14ac:dyDescent="0.25">
      <c r="B60" s="98">
        <v>57</v>
      </c>
      <c r="C60" s="251" t="s">
        <v>124</v>
      </c>
      <c r="D60" s="277">
        <v>107</v>
      </c>
      <c r="E60" s="251" t="s">
        <v>226</v>
      </c>
      <c r="F60" s="278">
        <v>0.91369800000000001</v>
      </c>
      <c r="G60" s="251" t="s">
        <v>111</v>
      </c>
      <c r="H60" s="279">
        <f t="shared" si="10"/>
        <v>97.765686000000002</v>
      </c>
      <c r="I60" s="279">
        <f t="shared" si="11"/>
        <v>3030.7362659999999</v>
      </c>
      <c r="J60" s="44"/>
    </row>
    <row r="61" spans="2:10" ht="45" customHeight="1" x14ac:dyDescent="0.25">
      <c r="B61" s="98">
        <v>58</v>
      </c>
      <c r="C61" s="251" t="s">
        <v>249</v>
      </c>
      <c r="D61" s="277">
        <v>110</v>
      </c>
      <c r="E61" s="251" t="s">
        <v>226</v>
      </c>
      <c r="F61" s="278">
        <v>0.91369800000000001</v>
      </c>
      <c r="G61" s="251" t="s">
        <v>111</v>
      </c>
      <c r="H61" s="279">
        <f t="shared" si="10"/>
        <v>100.50678000000001</v>
      </c>
      <c r="I61" s="279">
        <f t="shared" si="11"/>
        <v>3115.71018</v>
      </c>
      <c r="J61" s="44"/>
    </row>
    <row r="62" spans="2:10" ht="45" customHeight="1" x14ac:dyDescent="0.25">
      <c r="B62" s="98">
        <v>59</v>
      </c>
      <c r="C62" s="251" t="s">
        <v>240</v>
      </c>
      <c r="D62" s="277">
        <v>312</v>
      </c>
      <c r="E62" s="251" t="s">
        <v>226</v>
      </c>
      <c r="F62" s="278">
        <v>0.91369800000000001</v>
      </c>
      <c r="G62" s="251" t="s">
        <v>111</v>
      </c>
      <c r="H62" s="279">
        <f t="shared" si="10"/>
        <v>285.07377600000001</v>
      </c>
      <c r="I62" s="279">
        <f t="shared" si="11"/>
        <v>8837.287056000001</v>
      </c>
      <c r="J62" s="44"/>
    </row>
    <row r="63" spans="2:10" ht="45" customHeight="1" x14ac:dyDescent="0.25">
      <c r="B63" s="98">
        <v>60</v>
      </c>
      <c r="C63" s="251" t="s">
        <v>120</v>
      </c>
      <c r="D63" s="277">
        <v>50</v>
      </c>
      <c r="E63" s="251" t="s">
        <v>226</v>
      </c>
      <c r="F63" s="278">
        <v>0.91369800000000001</v>
      </c>
      <c r="G63" s="251" t="s">
        <v>111</v>
      </c>
      <c r="H63" s="279">
        <f t="shared" si="10"/>
        <v>45.684899999999999</v>
      </c>
      <c r="I63" s="279">
        <f t="shared" si="11"/>
        <v>1416.2319</v>
      </c>
      <c r="J63" s="44"/>
    </row>
    <row r="64" spans="2:10" ht="45" customHeight="1" x14ac:dyDescent="0.25">
      <c r="B64" s="98">
        <v>61</v>
      </c>
      <c r="C64" s="251" t="s">
        <v>250</v>
      </c>
      <c r="D64" s="277">
        <v>50</v>
      </c>
      <c r="E64" s="251" t="s">
        <v>226</v>
      </c>
      <c r="F64" s="278">
        <v>0.91369800000000001</v>
      </c>
      <c r="G64" s="251" t="s">
        <v>111</v>
      </c>
      <c r="H64" s="279">
        <f t="shared" si="10"/>
        <v>45.684899999999999</v>
      </c>
      <c r="I64" s="279">
        <f t="shared" si="11"/>
        <v>1416.2319</v>
      </c>
      <c r="J64" s="44"/>
    </row>
    <row r="65" spans="2:10" ht="45" customHeight="1" x14ac:dyDescent="0.25">
      <c r="B65" s="98">
        <v>62</v>
      </c>
      <c r="C65" s="251" t="s">
        <v>251</v>
      </c>
      <c r="D65" s="277">
        <v>259</v>
      </c>
      <c r="E65" s="251" t="s">
        <v>226</v>
      </c>
      <c r="F65" s="278">
        <v>0.91369800000000001</v>
      </c>
      <c r="G65" s="251" t="s">
        <v>111</v>
      </c>
      <c r="H65" s="279">
        <f>D65*F65</f>
        <v>236.64778200000001</v>
      </c>
      <c r="I65" s="279">
        <f>H65*$H$3</f>
        <v>7336.0812420000002</v>
      </c>
      <c r="J65" s="44"/>
    </row>
    <row r="66" spans="2:10" ht="45" customHeight="1" x14ac:dyDescent="0.25">
      <c r="B66" s="98">
        <v>63</v>
      </c>
      <c r="C66" s="251" t="s">
        <v>252</v>
      </c>
      <c r="D66" s="277">
        <v>150</v>
      </c>
      <c r="E66" s="251" t="s">
        <v>226</v>
      </c>
      <c r="F66" s="278">
        <v>0.91369800000000001</v>
      </c>
      <c r="G66" s="251" t="s">
        <v>111</v>
      </c>
      <c r="H66" s="279">
        <f t="shared" ref="H66:H120" si="12">D66*F66</f>
        <v>137.0547</v>
      </c>
      <c r="I66" s="279">
        <f t="shared" ref="I66:I120" si="13">H66*$H$3</f>
        <v>4248.6957000000002</v>
      </c>
      <c r="J66" s="44"/>
    </row>
    <row r="67" spans="2:10" ht="45" customHeight="1" x14ac:dyDescent="0.25">
      <c r="B67" s="98">
        <v>64</v>
      </c>
      <c r="C67" s="251" t="s">
        <v>141</v>
      </c>
      <c r="D67" s="277">
        <v>282</v>
      </c>
      <c r="E67" s="251" t="s">
        <v>226</v>
      </c>
      <c r="F67" s="278">
        <v>0.91369800000000001</v>
      </c>
      <c r="G67" s="251" t="s">
        <v>111</v>
      </c>
      <c r="H67" s="279">
        <f t="shared" si="12"/>
        <v>257.66283600000003</v>
      </c>
      <c r="I67" s="279">
        <f t="shared" si="13"/>
        <v>7987.5479160000004</v>
      </c>
      <c r="J67" s="44"/>
    </row>
    <row r="68" spans="2:10" ht="45" customHeight="1" x14ac:dyDescent="0.25">
      <c r="B68" s="98">
        <v>65</v>
      </c>
      <c r="C68" s="251" t="s">
        <v>150</v>
      </c>
      <c r="D68" s="277">
        <v>165</v>
      </c>
      <c r="E68" s="251" t="s">
        <v>226</v>
      </c>
      <c r="F68" s="278">
        <v>0.91369800000000001</v>
      </c>
      <c r="G68" s="251" t="s">
        <v>111</v>
      </c>
      <c r="H68" s="279">
        <f t="shared" si="12"/>
        <v>150.76016999999999</v>
      </c>
      <c r="I68" s="279">
        <f t="shared" si="13"/>
        <v>4673.5652700000001</v>
      </c>
      <c r="J68" s="44"/>
    </row>
    <row r="69" spans="2:10" ht="45" customHeight="1" x14ac:dyDescent="0.25">
      <c r="B69" s="98">
        <v>66</v>
      </c>
      <c r="C69" s="251" t="s">
        <v>138</v>
      </c>
      <c r="D69" s="277">
        <v>309</v>
      </c>
      <c r="E69" s="251" t="s">
        <v>226</v>
      </c>
      <c r="F69" s="278">
        <v>0.91369800000000001</v>
      </c>
      <c r="G69" s="251" t="s">
        <v>111</v>
      </c>
      <c r="H69" s="279">
        <f t="shared" si="12"/>
        <v>282.33268199999998</v>
      </c>
      <c r="I69" s="279">
        <f t="shared" si="13"/>
        <v>8752.3131419999991</v>
      </c>
      <c r="J69" s="44"/>
    </row>
    <row r="70" spans="2:10" ht="45" customHeight="1" x14ac:dyDescent="0.25">
      <c r="B70" s="98">
        <v>67</v>
      </c>
      <c r="C70" s="251" t="s">
        <v>253</v>
      </c>
      <c r="D70" s="277">
        <v>270</v>
      </c>
      <c r="E70" s="251" t="s">
        <v>226</v>
      </c>
      <c r="F70" s="278">
        <v>0.91369800000000001</v>
      </c>
      <c r="G70" s="251" t="s">
        <v>111</v>
      </c>
      <c r="H70" s="279">
        <f t="shared" si="12"/>
        <v>246.69846000000001</v>
      </c>
      <c r="I70" s="279">
        <f t="shared" si="13"/>
        <v>7647.6522600000008</v>
      </c>
      <c r="J70" s="44"/>
    </row>
    <row r="71" spans="2:10" ht="45" customHeight="1" x14ac:dyDescent="0.25">
      <c r="B71" s="98">
        <v>68</v>
      </c>
      <c r="C71" s="251" t="s">
        <v>254</v>
      </c>
      <c r="D71" s="277">
        <v>161</v>
      </c>
      <c r="E71" s="251" t="s">
        <v>226</v>
      </c>
      <c r="F71" s="278">
        <v>0.91369800000000001</v>
      </c>
      <c r="G71" s="251" t="s">
        <v>111</v>
      </c>
      <c r="H71" s="279">
        <f t="shared" si="12"/>
        <v>147.105378</v>
      </c>
      <c r="I71" s="279">
        <f t="shared" si="13"/>
        <v>4560.2667179999999</v>
      </c>
      <c r="J71" s="44"/>
    </row>
    <row r="72" spans="2:10" ht="45" customHeight="1" x14ac:dyDescent="0.25">
      <c r="B72" s="98">
        <v>69</v>
      </c>
      <c r="C72" s="251" t="s">
        <v>255</v>
      </c>
      <c r="D72" s="277">
        <v>78</v>
      </c>
      <c r="E72" s="251" t="s">
        <v>226</v>
      </c>
      <c r="F72" s="278">
        <v>0.91369800000000001</v>
      </c>
      <c r="G72" s="251" t="s">
        <v>111</v>
      </c>
      <c r="H72" s="279">
        <f t="shared" si="12"/>
        <v>71.268444000000002</v>
      </c>
      <c r="I72" s="279">
        <f t="shared" si="13"/>
        <v>2209.3217640000003</v>
      </c>
      <c r="J72" s="44"/>
    </row>
    <row r="73" spans="2:10" ht="45" customHeight="1" x14ac:dyDescent="0.25">
      <c r="B73" s="98">
        <v>70</v>
      </c>
      <c r="C73" s="251" t="s">
        <v>256</v>
      </c>
      <c r="D73" s="277">
        <v>167</v>
      </c>
      <c r="E73" s="251" t="s">
        <v>226</v>
      </c>
      <c r="F73" s="278">
        <v>0.91369800000000001</v>
      </c>
      <c r="G73" s="251" t="s">
        <v>111</v>
      </c>
      <c r="H73" s="279">
        <f t="shared" si="12"/>
        <v>152.58756600000001</v>
      </c>
      <c r="I73" s="279">
        <f t="shared" si="13"/>
        <v>4730.2145460000002</v>
      </c>
      <c r="J73" s="44"/>
    </row>
    <row r="74" spans="2:10" ht="45" customHeight="1" x14ac:dyDescent="0.25">
      <c r="B74" s="98">
        <v>71</v>
      </c>
      <c r="C74" s="251" t="s">
        <v>257</v>
      </c>
      <c r="D74" s="277">
        <v>79</v>
      </c>
      <c r="E74" s="251" t="s">
        <v>226</v>
      </c>
      <c r="F74" s="278">
        <v>0.91369800000000001</v>
      </c>
      <c r="G74" s="251" t="s">
        <v>111</v>
      </c>
      <c r="H74" s="279">
        <f t="shared" si="12"/>
        <v>72.182141999999999</v>
      </c>
      <c r="I74" s="279">
        <f t="shared" si="13"/>
        <v>2237.6464019999999</v>
      </c>
      <c r="J74" s="44"/>
    </row>
    <row r="75" spans="2:10" ht="45" customHeight="1" x14ac:dyDescent="0.25">
      <c r="B75" s="98">
        <v>72</v>
      </c>
      <c r="C75" s="251" t="s">
        <v>144</v>
      </c>
      <c r="D75" s="277">
        <v>306</v>
      </c>
      <c r="E75" s="251" t="s">
        <v>226</v>
      </c>
      <c r="F75" s="278">
        <v>0.91369800000000001</v>
      </c>
      <c r="G75" s="251" t="s">
        <v>111</v>
      </c>
      <c r="H75" s="279">
        <f t="shared" si="12"/>
        <v>279.591588</v>
      </c>
      <c r="I75" s="279">
        <f t="shared" si="13"/>
        <v>8667.3392280000007</v>
      </c>
      <c r="J75" s="44"/>
    </row>
    <row r="76" spans="2:10" ht="45" customHeight="1" x14ac:dyDescent="0.25">
      <c r="B76" s="98">
        <v>73</v>
      </c>
      <c r="C76" s="251" t="s">
        <v>258</v>
      </c>
      <c r="D76" s="277">
        <v>53</v>
      </c>
      <c r="E76" s="251" t="s">
        <v>226</v>
      </c>
      <c r="F76" s="278">
        <v>0.91369800000000001</v>
      </c>
      <c r="G76" s="251" t="s">
        <v>111</v>
      </c>
      <c r="H76" s="279">
        <f t="shared" si="12"/>
        <v>48.425994000000003</v>
      </c>
      <c r="I76" s="279">
        <f t="shared" si="13"/>
        <v>1501.2058140000001</v>
      </c>
      <c r="J76" s="44"/>
    </row>
    <row r="77" spans="2:10" ht="45" customHeight="1" x14ac:dyDescent="0.25">
      <c r="B77" s="98">
        <v>74</v>
      </c>
      <c r="C77" s="251" t="s">
        <v>147</v>
      </c>
      <c r="D77" s="277">
        <v>221</v>
      </c>
      <c r="E77" s="251" t="s">
        <v>226</v>
      </c>
      <c r="F77" s="278">
        <v>0.91369800000000001</v>
      </c>
      <c r="G77" s="251" t="s">
        <v>111</v>
      </c>
      <c r="H77" s="279">
        <f t="shared" si="12"/>
        <v>201.92725799999999</v>
      </c>
      <c r="I77" s="279">
        <f t="shared" si="13"/>
        <v>6259.7449980000001</v>
      </c>
      <c r="J77" s="44"/>
    </row>
    <row r="78" spans="2:10" ht="45" customHeight="1" x14ac:dyDescent="0.25">
      <c r="B78" s="98">
        <v>75</v>
      </c>
      <c r="C78" s="251" t="s">
        <v>140</v>
      </c>
      <c r="D78" s="277">
        <v>274</v>
      </c>
      <c r="E78" s="251" t="s">
        <v>226</v>
      </c>
      <c r="F78" s="278">
        <v>0.91369800000000001</v>
      </c>
      <c r="G78" s="251" t="s">
        <v>111</v>
      </c>
      <c r="H78" s="279">
        <f t="shared" si="12"/>
        <v>250.353252</v>
      </c>
      <c r="I78" s="279">
        <f t="shared" si="13"/>
        <v>7760.950812</v>
      </c>
      <c r="J78" s="44"/>
    </row>
    <row r="79" spans="2:10" ht="45" customHeight="1" x14ac:dyDescent="0.25">
      <c r="B79" s="98">
        <v>76</v>
      </c>
      <c r="C79" s="251" t="s">
        <v>259</v>
      </c>
      <c r="D79" s="277">
        <v>97</v>
      </c>
      <c r="E79" s="251" t="s">
        <v>226</v>
      </c>
      <c r="F79" s="278">
        <v>0.91369800000000001</v>
      </c>
      <c r="G79" s="251" t="s">
        <v>111</v>
      </c>
      <c r="H79" s="279">
        <f t="shared" si="12"/>
        <v>88.628705999999994</v>
      </c>
      <c r="I79" s="279">
        <f t="shared" si="13"/>
        <v>2747.4898859999998</v>
      </c>
      <c r="J79" s="44"/>
    </row>
    <row r="80" spans="2:10" ht="45" customHeight="1" x14ac:dyDescent="0.25">
      <c r="B80" s="98">
        <v>77</v>
      </c>
      <c r="C80" s="251" t="s">
        <v>260</v>
      </c>
      <c r="D80" s="277">
        <v>435</v>
      </c>
      <c r="E80" s="251" t="s">
        <v>226</v>
      </c>
      <c r="F80" s="278">
        <v>0.91369800000000001</v>
      </c>
      <c r="G80" s="251" t="s">
        <v>111</v>
      </c>
      <c r="H80" s="279">
        <f t="shared" si="12"/>
        <v>397.45863000000003</v>
      </c>
      <c r="I80" s="279">
        <f t="shared" si="13"/>
        <v>12321.217530000002</v>
      </c>
      <c r="J80" s="44"/>
    </row>
    <row r="81" spans="2:10" ht="45" customHeight="1" x14ac:dyDescent="0.25">
      <c r="B81" s="98">
        <v>78</v>
      </c>
      <c r="C81" s="251" t="s">
        <v>252</v>
      </c>
      <c r="D81" s="277">
        <v>1642</v>
      </c>
      <c r="E81" s="251" t="s">
        <v>261</v>
      </c>
      <c r="F81" s="278">
        <v>0.48630099999999998</v>
      </c>
      <c r="G81" s="251" t="s">
        <v>111</v>
      </c>
      <c r="H81" s="279">
        <f>D81*F81</f>
        <v>798.50624199999993</v>
      </c>
      <c r="I81" s="279">
        <f>H81*$H$3</f>
        <v>24753.693501999998</v>
      </c>
      <c r="J81" s="44"/>
    </row>
    <row r="82" spans="2:10" ht="45" customHeight="1" x14ac:dyDescent="0.25">
      <c r="B82" s="98">
        <v>79</v>
      </c>
      <c r="C82" s="251" t="s">
        <v>262</v>
      </c>
      <c r="D82" s="277">
        <v>544.77</v>
      </c>
      <c r="E82" s="251" t="s">
        <v>261</v>
      </c>
      <c r="F82" s="278">
        <v>0.48630099999999998</v>
      </c>
      <c r="G82" s="251" t="s">
        <v>111</v>
      </c>
      <c r="H82" s="279">
        <f>D82*F82</f>
        <v>264.92219576999997</v>
      </c>
      <c r="I82" s="279">
        <f t="shared" si="13"/>
        <v>8212.5880688699999</v>
      </c>
      <c r="J82" s="44"/>
    </row>
    <row r="83" spans="2:10" ht="45" customHeight="1" x14ac:dyDescent="0.25">
      <c r="B83" s="98">
        <v>80</v>
      </c>
      <c r="C83" s="251" t="s">
        <v>263</v>
      </c>
      <c r="D83" s="277">
        <v>95.3</v>
      </c>
      <c r="E83" s="251" t="s">
        <v>261</v>
      </c>
      <c r="F83" s="278">
        <v>0.48630099999999998</v>
      </c>
      <c r="G83" s="251" t="s">
        <v>111</v>
      </c>
      <c r="H83" s="279">
        <f t="shared" si="12"/>
        <v>46.344485299999995</v>
      </c>
      <c r="I83" s="279">
        <f t="shared" si="13"/>
        <v>1436.6790442999998</v>
      </c>
      <c r="J83" s="44"/>
    </row>
    <row r="84" spans="2:10" ht="45" customHeight="1" x14ac:dyDescent="0.25">
      <c r="B84" s="98">
        <v>81</v>
      </c>
      <c r="C84" s="251" t="s">
        <v>264</v>
      </c>
      <c r="D84" s="277">
        <v>126</v>
      </c>
      <c r="E84" s="251" t="s">
        <v>261</v>
      </c>
      <c r="F84" s="278">
        <v>0.48630099999999998</v>
      </c>
      <c r="G84" s="251" t="s">
        <v>111</v>
      </c>
      <c r="H84" s="279">
        <f t="shared" si="12"/>
        <v>61.273925999999996</v>
      </c>
      <c r="I84" s="279">
        <f t="shared" si="13"/>
        <v>1899.4917059999998</v>
      </c>
      <c r="J84" s="44"/>
    </row>
    <row r="85" spans="2:10" ht="45" customHeight="1" x14ac:dyDescent="0.25">
      <c r="B85" s="98">
        <v>82</v>
      </c>
      <c r="C85" s="251" t="s">
        <v>265</v>
      </c>
      <c r="D85" s="277">
        <v>145</v>
      </c>
      <c r="E85" s="251" t="s">
        <v>261</v>
      </c>
      <c r="F85" s="278">
        <v>0.48630099999999998</v>
      </c>
      <c r="G85" s="251" t="s">
        <v>111</v>
      </c>
      <c r="H85" s="279">
        <f t="shared" si="12"/>
        <v>70.513644999999997</v>
      </c>
      <c r="I85" s="279">
        <f t="shared" si="13"/>
        <v>2185.9229949999999</v>
      </c>
      <c r="J85" s="44"/>
    </row>
    <row r="86" spans="2:10" ht="45" customHeight="1" x14ac:dyDescent="0.25">
      <c r="B86" s="98">
        <v>83</v>
      </c>
      <c r="C86" s="251" t="s">
        <v>156</v>
      </c>
      <c r="D86" s="277">
        <v>376</v>
      </c>
      <c r="E86" s="251" t="s">
        <v>261</v>
      </c>
      <c r="F86" s="278">
        <v>0.48630099999999998</v>
      </c>
      <c r="G86" s="251" t="s">
        <v>111</v>
      </c>
      <c r="H86" s="279">
        <f t="shared" si="12"/>
        <v>182.849176</v>
      </c>
      <c r="I86" s="279">
        <f t="shared" si="13"/>
        <v>5668.3244560000003</v>
      </c>
      <c r="J86" s="44"/>
    </row>
    <row r="87" spans="2:10" ht="45" customHeight="1" x14ac:dyDescent="0.25">
      <c r="B87" s="98">
        <v>84</v>
      </c>
      <c r="C87" s="251" t="s">
        <v>266</v>
      </c>
      <c r="D87" s="277">
        <v>237.48</v>
      </c>
      <c r="E87" s="251" t="s">
        <v>261</v>
      </c>
      <c r="F87" s="278">
        <v>0.48630099999999998</v>
      </c>
      <c r="G87" s="251" t="s">
        <v>111</v>
      </c>
      <c r="H87" s="279">
        <f t="shared" si="12"/>
        <v>115.48676147999998</v>
      </c>
      <c r="I87" s="279">
        <f t="shared" si="13"/>
        <v>3580.0896058799995</v>
      </c>
      <c r="J87" s="44"/>
    </row>
    <row r="88" spans="2:10" ht="45" customHeight="1" x14ac:dyDescent="0.25">
      <c r="B88" s="98">
        <v>85</v>
      </c>
      <c r="C88" s="251" t="s">
        <v>267</v>
      </c>
      <c r="D88" s="277">
        <v>75</v>
      </c>
      <c r="E88" s="251" t="s">
        <v>261</v>
      </c>
      <c r="F88" s="278">
        <v>0.48630099999999998</v>
      </c>
      <c r="G88" s="251" t="s">
        <v>111</v>
      </c>
      <c r="H88" s="279">
        <f t="shared" si="12"/>
        <v>36.472574999999999</v>
      </c>
      <c r="I88" s="279">
        <f t="shared" si="13"/>
        <v>1130.649825</v>
      </c>
      <c r="J88" s="44"/>
    </row>
    <row r="89" spans="2:10" ht="45" customHeight="1" x14ac:dyDescent="0.25">
      <c r="B89" s="98">
        <v>86</v>
      </c>
      <c r="C89" s="251" t="s">
        <v>268</v>
      </c>
      <c r="D89" s="277">
        <v>170.36</v>
      </c>
      <c r="E89" s="251" t="s">
        <v>261</v>
      </c>
      <c r="F89" s="278">
        <v>0.48630099999999998</v>
      </c>
      <c r="G89" s="251" t="s">
        <v>111</v>
      </c>
      <c r="H89" s="279">
        <f t="shared" si="12"/>
        <v>82.846238360000001</v>
      </c>
      <c r="I89" s="279">
        <f t="shared" si="13"/>
        <v>2568.2333891600001</v>
      </c>
      <c r="J89" s="44"/>
    </row>
    <row r="90" spans="2:10" ht="45" customHeight="1" x14ac:dyDescent="0.25">
      <c r="B90" s="98">
        <v>87</v>
      </c>
      <c r="C90" s="251" t="s">
        <v>269</v>
      </c>
      <c r="D90" s="277">
        <v>88</v>
      </c>
      <c r="E90" s="251" t="s">
        <v>261</v>
      </c>
      <c r="F90" s="278">
        <v>0.48630099999999998</v>
      </c>
      <c r="G90" s="251" t="s">
        <v>111</v>
      </c>
      <c r="H90" s="279">
        <f t="shared" si="12"/>
        <v>42.794488000000001</v>
      </c>
      <c r="I90" s="279">
        <f t="shared" si="13"/>
        <v>1326.629128</v>
      </c>
      <c r="J90" s="44"/>
    </row>
    <row r="91" spans="2:10" ht="45" customHeight="1" x14ac:dyDescent="0.25">
      <c r="B91" s="98">
        <v>88</v>
      </c>
      <c r="C91" s="251" t="s">
        <v>270</v>
      </c>
      <c r="D91" s="277">
        <v>134</v>
      </c>
      <c r="E91" s="251" t="s">
        <v>261</v>
      </c>
      <c r="F91" s="278">
        <v>0.48630099999999998</v>
      </c>
      <c r="G91" s="251" t="s">
        <v>111</v>
      </c>
      <c r="H91" s="279">
        <f t="shared" si="12"/>
        <v>65.164333999999997</v>
      </c>
      <c r="I91" s="279">
        <f t="shared" si="13"/>
        <v>2020.0943539999998</v>
      </c>
      <c r="J91" s="44"/>
    </row>
    <row r="92" spans="2:10" ht="45" customHeight="1" x14ac:dyDescent="0.25">
      <c r="B92" s="98">
        <v>89</v>
      </c>
      <c r="C92" s="251" t="s">
        <v>271</v>
      </c>
      <c r="D92" s="277">
        <v>478</v>
      </c>
      <c r="E92" s="251" t="s">
        <v>261</v>
      </c>
      <c r="F92" s="278">
        <v>0.48630099999999998</v>
      </c>
      <c r="G92" s="251" t="s">
        <v>111</v>
      </c>
      <c r="H92" s="279">
        <f t="shared" si="12"/>
        <v>232.45187799999999</v>
      </c>
      <c r="I92" s="279">
        <f t="shared" si="13"/>
        <v>7206.0082179999999</v>
      </c>
      <c r="J92" s="44"/>
    </row>
    <row r="93" spans="2:10" ht="45" customHeight="1" x14ac:dyDescent="0.25">
      <c r="B93" s="98">
        <v>90</v>
      </c>
      <c r="C93" s="251" t="s">
        <v>150</v>
      </c>
      <c r="D93" s="277">
        <v>147</v>
      </c>
      <c r="E93" s="251" t="s">
        <v>261</v>
      </c>
      <c r="F93" s="278">
        <v>0.48630099999999998</v>
      </c>
      <c r="G93" s="251" t="s">
        <v>111</v>
      </c>
      <c r="H93" s="279">
        <f t="shared" si="12"/>
        <v>71.486246999999992</v>
      </c>
      <c r="I93" s="279">
        <f t="shared" si="13"/>
        <v>2216.0736569999999</v>
      </c>
      <c r="J93" s="44"/>
    </row>
    <row r="94" spans="2:10" ht="45" customHeight="1" x14ac:dyDescent="0.25">
      <c r="B94" s="98">
        <v>91</v>
      </c>
      <c r="C94" s="251" t="s">
        <v>272</v>
      </c>
      <c r="D94" s="277">
        <v>380</v>
      </c>
      <c r="E94" s="251" t="s">
        <v>261</v>
      </c>
      <c r="F94" s="278">
        <v>0.48630099999999998</v>
      </c>
      <c r="G94" s="251" t="s">
        <v>111</v>
      </c>
      <c r="H94" s="279">
        <f t="shared" si="12"/>
        <v>184.79437999999999</v>
      </c>
      <c r="I94" s="279">
        <f t="shared" si="13"/>
        <v>5728.6257799999994</v>
      </c>
      <c r="J94" s="44"/>
    </row>
    <row r="95" spans="2:10" ht="45" customHeight="1" x14ac:dyDescent="0.25">
      <c r="B95" s="98">
        <v>92</v>
      </c>
      <c r="C95" s="251" t="s">
        <v>273</v>
      </c>
      <c r="D95" s="277">
        <v>202</v>
      </c>
      <c r="E95" s="251" t="s">
        <v>261</v>
      </c>
      <c r="F95" s="278">
        <v>0.48630099999999998</v>
      </c>
      <c r="G95" s="251" t="s">
        <v>111</v>
      </c>
      <c r="H95" s="279">
        <f t="shared" si="12"/>
        <v>98.232801999999992</v>
      </c>
      <c r="I95" s="279">
        <f t="shared" si="13"/>
        <v>3045.2168619999998</v>
      </c>
      <c r="J95" s="44"/>
    </row>
    <row r="96" spans="2:10" ht="45" customHeight="1" x14ac:dyDescent="0.25">
      <c r="B96" s="98">
        <v>93</v>
      </c>
      <c r="C96" s="251" t="s">
        <v>274</v>
      </c>
      <c r="D96" s="277">
        <v>193.37</v>
      </c>
      <c r="E96" s="251" t="s">
        <v>261</v>
      </c>
      <c r="F96" s="278">
        <v>0.48630099999999998</v>
      </c>
      <c r="G96" s="251" t="s">
        <v>111</v>
      </c>
      <c r="H96" s="279">
        <f>D96*F96</f>
        <v>94.036024369999993</v>
      </c>
      <c r="I96" s="279">
        <f>H96*$H$3</f>
        <v>2915.1167554699996</v>
      </c>
      <c r="J96" s="44"/>
    </row>
    <row r="97" spans="2:10" ht="45" customHeight="1" x14ac:dyDescent="0.25">
      <c r="B97" s="98">
        <v>94</v>
      </c>
      <c r="C97" s="251" t="s">
        <v>275</v>
      </c>
      <c r="D97" s="277">
        <v>192.36</v>
      </c>
      <c r="E97" s="251" t="s">
        <v>261</v>
      </c>
      <c r="F97" s="278">
        <v>0.48630099999999998</v>
      </c>
      <c r="G97" s="251" t="s">
        <v>111</v>
      </c>
      <c r="H97" s="279">
        <f t="shared" si="12"/>
        <v>93.544860360000001</v>
      </c>
      <c r="I97" s="279">
        <f t="shared" si="13"/>
        <v>2899.8906711600002</v>
      </c>
      <c r="J97" s="44"/>
    </row>
    <row r="98" spans="2:10" ht="45" customHeight="1" x14ac:dyDescent="0.25">
      <c r="B98" s="98">
        <v>95</v>
      </c>
      <c r="C98" s="251" t="s">
        <v>276</v>
      </c>
      <c r="D98" s="277">
        <v>143</v>
      </c>
      <c r="E98" s="251" t="s">
        <v>261</v>
      </c>
      <c r="F98" s="278">
        <v>0.48630099999999998</v>
      </c>
      <c r="G98" s="251" t="s">
        <v>111</v>
      </c>
      <c r="H98" s="279">
        <f t="shared" si="12"/>
        <v>69.541043000000002</v>
      </c>
      <c r="I98" s="279">
        <f t="shared" si="13"/>
        <v>2155.7723329999999</v>
      </c>
      <c r="J98" s="44"/>
    </row>
    <row r="99" spans="2:10" ht="45" customHeight="1" x14ac:dyDescent="0.25">
      <c r="B99" s="98">
        <v>96</v>
      </c>
      <c r="C99" s="251" t="s">
        <v>277</v>
      </c>
      <c r="D99" s="277">
        <v>297.89999999999998</v>
      </c>
      <c r="E99" s="251" t="s">
        <v>261</v>
      </c>
      <c r="F99" s="278">
        <v>0.48630099999999998</v>
      </c>
      <c r="G99" s="251" t="s">
        <v>111</v>
      </c>
      <c r="H99" s="279">
        <f t="shared" si="12"/>
        <v>144.86906789999998</v>
      </c>
      <c r="I99" s="279">
        <f t="shared" si="13"/>
        <v>4490.9411048999991</v>
      </c>
      <c r="J99" s="44"/>
    </row>
    <row r="100" spans="2:10" ht="45" customHeight="1" x14ac:dyDescent="0.25">
      <c r="B100" s="98">
        <v>97</v>
      </c>
      <c r="C100" s="251" t="s">
        <v>278</v>
      </c>
      <c r="D100" s="277">
        <v>76.64</v>
      </c>
      <c r="E100" s="251" t="s">
        <v>261</v>
      </c>
      <c r="F100" s="278">
        <v>0.48630099999999998</v>
      </c>
      <c r="G100" s="251" t="s">
        <v>111</v>
      </c>
      <c r="H100" s="279">
        <f t="shared" si="12"/>
        <v>37.270108639999997</v>
      </c>
      <c r="I100" s="279">
        <f t="shared" si="13"/>
        <v>1155.3733678399999</v>
      </c>
      <c r="J100" s="44"/>
    </row>
    <row r="101" spans="2:10" ht="45" customHeight="1" x14ac:dyDescent="0.25">
      <c r="B101" s="98">
        <v>98</v>
      </c>
      <c r="C101" s="251" t="s">
        <v>279</v>
      </c>
      <c r="D101" s="277">
        <v>181</v>
      </c>
      <c r="E101" s="251" t="s">
        <v>261</v>
      </c>
      <c r="F101" s="278">
        <v>0.48630099999999998</v>
      </c>
      <c r="G101" s="251" t="s">
        <v>111</v>
      </c>
      <c r="H101" s="279">
        <f t="shared" si="12"/>
        <v>88.020481000000004</v>
      </c>
      <c r="I101" s="279">
        <f t="shared" si="13"/>
        <v>2728.6349110000001</v>
      </c>
      <c r="J101" s="44"/>
    </row>
    <row r="102" spans="2:10" ht="45" customHeight="1" x14ac:dyDescent="0.25">
      <c r="B102" s="98">
        <v>99</v>
      </c>
      <c r="C102" s="251" t="s">
        <v>280</v>
      </c>
      <c r="D102" s="277">
        <v>556</v>
      </c>
      <c r="E102" s="251" t="s">
        <v>261</v>
      </c>
      <c r="F102" s="278">
        <v>0.48630099999999998</v>
      </c>
      <c r="G102" s="251" t="s">
        <v>111</v>
      </c>
      <c r="H102" s="279">
        <f t="shared" si="12"/>
        <v>270.38335599999999</v>
      </c>
      <c r="I102" s="279">
        <f t="shared" si="13"/>
        <v>8381.8840359999995</v>
      </c>
      <c r="J102" s="44"/>
    </row>
    <row r="103" spans="2:10" ht="45" customHeight="1" x14ac:dyDescent="0.25">
      <c r="B103" s="98">
        <v>100</v>
      </c>
      <c r="C103" s="251" t="s">
        <v>281</v>
      </c>
      <c r="D103" s="277">
        <v>740</v>
      </c>
      <c r="E103" s="251" t="s">
        <v>261</v>
      </c>
      <c r="F103" s="278">
        <v>0.48630099999999998</v>
      </c>
      <c r="G103" s="251" t="s">
        <v>111</v>
      </c>
      <c r="H103" s="279">
        <f t="shared" si="12"/>
        <v>359.86273999999997</v>
      </c>
      <c r="I103" s="279">
        <f t="shared" si="13"/>
        <v>11155.744939999999</v>
      </c>
      <c r="J103" s="44"/>
    </row>
    <row r="104" spans="2:10" ht="45" customHeight="1" x14ac:dyDescent="0.25">
      <c r="B104" s="98">
        <v>101</v>
      </c>
      <c r="C104" s="251" t="s">
        <v>282</v>
      </c>
      <c r="D104" s="277">
        <v>132.74</v>
      </c>
      <c r="E104" s="251" t="s">
        <v>261</v>
      </c>
      <c r="F104" s="278">
        <v>0.48630099999999998</v>
      </c>
      <c r="G104" s="251" t="s">
        <v>111</v>
      </c>
      <c r="H104" s="279">
        <f t="shared" si="12"/>
        <v>64.551594739999999</v>
      </c>
      <c r="I104" s="279">
        <f t="shared" si="13"/>
        <v>2001.09943694</v>
      </c>
      <c r="J104" s="44"/>
    </row>
    <row r="105" spans="2:10" ht="45" customHeight="1" x14ac:dyDescent="0.25">
      <c r="B105" s="98">
        <v>102</v>
      </c>
      <c r="C105" s="251" t="s">
        <v>283</v>
      </c>
      <c r="D105" s="277">
        <v>340</v>
      </c>
      <c r="E105" s="251" t="s">
        <v>261</v>
      </c>
      <c r="F105" s="278">
        <v>0.48630099999999998</v>
      </c>
      <c r="G105" s="251" t="s">
        <v>111</v>
      </c>
      <c r="H105" s="279">
        <f t="shared" si="12"/>
        <v>165.34234000000001</v>
      </c>
      <c r="I105" s="279">
        <f t="shared" si="13"/>
        <v>5125.6125400000001</v>
      </c>
      <c r="J105" s="44"/>
    </row>
    <row r="106" spans="2:10" ht="45" customHeight="1" x14ac:dyDescent="0.25">
      <c r="B106" s="98">
        <v>103</v>
      </c>
      <c r="C106" s="251" t="s">
        <v>284</v>
      </c>
      <c r="D106" s="277">
        <v>185</v>
      </c>
      <c r="E106" s="251" t="s">
        <v>261</v>
      </c>
      <c r="F106" s="278">
        <v>0.48630099999999998</v>
      </c>
      <c r="G106" s="251" t="s">
        <v>111</v>
      </c>
      <c r="H106" s="279">
        <f t="shared" si="12"/>
        <v>89.965684999999993</v>
      </c>
      <c r="I106" s="279">
        <f t="shared" si="13"/>
        <v>2788.9362349999997</v>
      </c>
      <c r="J106" s="44"/>
    </row>
    <row r="107" spans="2:10" ht="45" customHeight="1" x14ac:dyDescent="0.25">
      <c r="B107" s="98">
        <v>104</v>
      </c>
      <c r="C107" s="251" t="s">
        <v>285</v>
      </c>
      <c r="D107" s="277">
        <v>156</v>
      </c>
      <c r="E107" s="251" t="s">
        <v>261</v>
      </c>
      <c r="F107" s="278">
        <v>0.48630099999999998</v>
      </c>
      <c r="G107" s="251" t="s">
        <v>111</v>
      </c>
      <c r="H107" s="279">
        <f t="shared" si="12"/>
        <v>75.862955999999997</v>
      </c>
      <c r="I107" s="279">
        <f t="shared" si="13"/>
        <v>2351.751636</v>
      </c>
      <c r="J107" s="44"/>
    </row>
    <row r="108" spans="2:10" ht="45" customHeight="1" x14ac:dyDescent="0.25">
      <c r="B108" s="98">
        <v>105</v>
      </c>
      <c r="C108" s="251" t="s">
        <v>155</v>
      </c>
      <c r="D108" s="277">
        <v>374</v>
      </c>
      <c r="E108" s="251" t="s">
        <v>261</v>
      </c>
      <c r="F108" s="278">
        <v>0.48630099999999998</v>
      </c>
      <c r="G108" s="251" t="s">
        <v>111</v>
      </c>
      <c r="H108" s="279">
        <f t="shared" si="12"/>
        <v>181.87657400000001</v>
      </c>
      <c r="I108" s="279">
        <f t="shared" si="13"/>
        <v>5638.1737940000003</v>
      </c>
      <c r="J108" s="44"/>
    </row>
    <row r="109" spans="2:10" ht="45" customHeight="1" x14ac:dyDescent="0.25">
      <c r="B109" s="98">
        <v>106</v>
      </c>
      <c r="C109" s="251" t="s">
        <v>154</v>
      </c>
      <c r="D109" s="277">
        <v>245</v>
      </c>
      <c r="E109" s="251" t="s">
        <v>261</v>
      </c>
      <c r="F109" s="278">
        <v>0.48630099999999998</v>
      </c>
      <c r="G109" s="251" t="s">
        <v>111</v>
      </c>
      <c r="H109" s="279">
        <f t="shared" si="12"/>
        <v>119.143745</v>
      </c>
      <c r="I109" s="279">
        <f t="shared" si="13"/>
        <v>3693.456095</v>
      </c>
      <c r="J109" s="44"/>
    </row>
    <row r="110" spans="2:10" ht="45" customHeight="1" x14ac:dyDescent="0.25">
      <c r="B110" s="98">
        <v>107</v>
      </c>
      <c r="C110" s="251" t="s">
        <v>286</v>
      </c>
      <c r="D110" s="277">
        <v>247</v>
      </c>
      <c r="E110" s="251" t="s">
        <v>261</v>
      </c>
      <c r="F110" s="278">
        <v>0.48630099999999998</v>
      </c>
      <c r="G110" s="251" t="s">
        <v>111</v>
      </c>
      <c r="H110" s="279">
        <f t="shared" si="12"/>
        <v>120.11634699999999</v>
      </c>
      <c r="I110" s="279">
        <f t="shared" si="13"/>
        <v>3723.6067569999996</v>
      </c>
      <c r="J110" s="44"/>
    </row>
    <row r="111" spans="2:10" ht="45" customHeight="1" x14ac:dyDescent="0.25">
      <c r="B111" s="98">
        <v>108</v>
      </c>
      <c r="C111" s="251" t="s">
        <v>287</v>
      </c>
      <c r="D111" s="277">
        <v>425</v>
      </c>
      <c r="E111" s="251" t="s">
        <v>261</v>
      </c>
      <c r="F111" s="278">
        <v>0.48630099999999998</v>
      </c>
      <c r="G111" s="251" t="s">
        <v>111</v>
      </c>
      <c r="H111" s="279">
        <f t="shared" si="12"/>
        <v>206.67792499999999</v>
      </c>
      <c r="I111" s="279">
        <f t="shared" si="13"/>
        <v>6407.0156749999996</v>
      </c>
      <c r="J111" s="44"/>
    </row>
    <row r="112" spans="2:10" ht="45" customHeight="1" x14ac:dyDescent="0.25">
      <c r="B112" s="98">
        <v>109</v>
      </c>
      <c r="C112" s="251" t="s">
        <v>288</v>
      </c>
      <c r="D112" s="277">
        <v>40</v>
      </c>
      <c r="E112" s="251" t="s">
        <v>261</v>
      </c>
      <c r="F112" s="278">
        <v>0.48630099999999998</v>
      </c>
      <c r="G112" s="251" t="s">
        <v>111</v>
      </c>
      <c r="H112" s="279">
        <f t="shared" si="12"/>
        <v>19.45204</v>
      </c>
      <c r="I112" s="279">
        <f t="shared" si="13"/>
        <v>603.01324</v>
      </c>
      <c r="J112" s="44"/>
    </row>
    <row r="113" spans="2:10" ht="45" customHeight="1" x14ac:dyDescent="0.25">
      <c r="B113" s="98">
        <v>110</v>
      </c>
      <c r="C113" s="251" t="s">
        <v>289</v>
      </c>
      <c r="D113" s="277">
        <v>104</v>
      </c>
      <c r="E113" s="251" t="s">
        <v>261</v>
      </c>
      <c r="F113" s="278">
        <v>0.48630099999999998</v>
      </c>
      <c r="G113" s="251" t="s">
        <v>111</v>
      </c>
      <c r="H113" s="279">
        <f t="shared" si="12"/>
        <v>50.575303999999996</v>
      </c>
      <c r="I113" s="279">
        <f t="shared" si="13"/>
        <v>1567.8344239999999</v>
      </c>
      <c r="J113" s="44"/>
    </row>
    <row r="114" spans="2:10" ht="45" customHeight="1" x14ac:dyDescent="0.25">
      <c r="B114" s="98">
        <v>111</v>
      </c>
      <c r="C114" s="251" t="s">
        <v>133</v>
      </c>
      <c r="D114" s="277">
        <v>158</v>
      </c>
      <c r="E114" s="251" t="s">
        <v>261</v>
      </c>
      <c r="F114" s="278">
        <v>0.48630099999999998</v>
      </c>
      <c r="G114" s="251" t="s">
        <v>111</v>
      </c>
      <c r="H114" s="279">
        <f t="shared" si="12"/>
        <v>76.835557999999992</v>
      </c>
      <c r="I114" s="279">
        <f t="shared" si="13"/>
        <v>2381.902298</v>
      </c>
      <c r="J114" s="44"/>
    </row>
    <row r="115" spans="2:10" ht="45" customHeight="1" x14ac:dyDescent="0.25">
      <c r="B115" s="98">
        <v>112</v>
      </c>
      <c r="C115" s="251" t="s">
        <v>151</v>
      </c>
      <c r="D115" s="277">
        <v>114</v>
      </c>
      <c r="E115" s="251" t="s">
        <v>261</v>
      </c>
      <c r="F115" s="278">
        <v>0.48630099999999998</v>
      </c>
      <c r="G115" s="251" t="s">
        <v>111</v>
      </c>
      <c r="H115" s="279">
        <f t="shared" si="12"/>
        <v>55.438313999999998</v>
      </c>
      <c r="I115" s="279">
        <f t="shared" si="13"/>
        <v>1718.587734</v>
      </c>
      <c r="J115" s="44"/>
    </row>
    <row r="116" spans="2:10" ht="45" customHeight="1" x14ac:dyDescent="0.25">
      <c r="B116" s="98">
        <v>113</v>
      </c>
      <c r="C116" s="251" t="s">
        <v>290</v>
      </c>
      <c r="D116" s="277">
        <v>87</v>
      </c>
      <c r="E116" s="251" t="s">
        <v>261</v>
      </c>
      <c r="F116" s="278">
        <v>0.48630099999999998</v>
      </c>
      <c r="G116" s="251" t="s">
        <v>111</v>
      </c>
      <c r="H116" s="279">
        <f t="shared" si="12"/>
        <v>42.308186999999997</v>
      </c>
      <c r="I116" s="279">
        <f t="shared" si="13"/>
        <v>1311.5537969999998</v>
      </c>
      <c r="J116" s="44"/>
    </row>
    <row r="117" spans="2:10" ht="45" customHeight="1" x14ac:dyDescent="0.25">
      <c r="B117" s="98">
        <v>114</v>
      </c>
      <c r="C117" s="251" t="s">
        <v>291</v>
      </c>
      <c r="D117" s="277">
        <v>290</v>
      </c>
      <c r="E117" s="251" t="s">
        <v>261</v>
      </c>
      <c r="F117" s="278">
        <v>0.48630099999999998</v>
      </c>
      <c r="G117" s="251" t="s">
        <v>111</v>
      </c>
      <c r="H117" s="279">
        <f t="shared" si="12"/>
        <v>141.02728999999999</v>
      </c>
      <c r="I117" s="279">
        <f t="shared" si="13"/>
        <v>4371.8459899999998</v>
      </c>
      <c r="J117" s="44"/>
    </row>
    <row r="118" spans="2:10" ht="45" customHeight="1" x14ac:dyDescent="0.25">
      <c r="B118" s="98">
        <v>115</v>
      </c>
      <c r="C118" s="251" t="s">
        <v>292</v>
      </c>
      <c r="D118" s="277">
        <v>200</v>
      </c>
      <c r="E118" s="251" t="s">
        <v>261</v>
      </c>
      <c r="F118" s="278">
        <v>0.48630099999999998</v>
      </c>
      <c r="G118" s="251" t="s">
        <v>111</v>
      </c>
      <c r="H118" s="279">
        <f t="shared" si="12"/>
        <v>97.260199999999998</v>
      </c>
      <c r="I118" s="279">
        <f t="shared" si="13"/>
        <v>3015.0661999999998</v>
      </c>
      <c r="J118" s="44"/>
    </row>
    <row r="119" spans="2:10" ht="45" customHeight="1" x14ac:dyDescent="0.25">
      <c r="B119" s="98">
        <v>116</v>
      </c>
      <c r="C119" s="251" t="s">
        <v>293</v>
      </c>
      <c r="D119" s="277">
        <v>116</v>
      </c>
      <c r="E119" s="251" t="s">
        <v>261</v>
      </c>
      <c r="F119" s="278">
        <v>0.48630099999999998</v>
      </c>
      <c r="G119" s="251" t="s">
        <v>111</v>
      </c>
      <c r="H119" s="279">
        <f t="shared" si="12"/>
        <v>56.410916</v>
      </c>
      <c r="I119" s="279">
        <f t="shared" si="13"/>
        <v>1748.738396</v>
      </c>
      <c r="J119" s="44"/>
    </row>
    <row r="120" spans="2:10" ht="45" customHeight="1" x14ac:dyDescent="0.25">
      <c r="B120" s="98">
        <v>117</v>
      </c>
      <c r="C120" s="251" t="s">
        <v>294</v>
      </c>
      <c r="D120" s="277">
        <v>100</v>
      </c>
      <c r="E120" s="251" t="s">
        <v>261</v>
      </c>
      <c r="F120" s="278">
        <v>0.48630099999999998</v>
      </c>
      <c r="G120" s="251" t="s">
        <v>111</v>
      </c>
      <c r="H120" s="279">
        <f t="shared" si="12"/>
        <v>48.630099999999999</v>
      </c>
      <c r="I120" s="279">
        <f t="shared" si="13"/>
        <v>1507.5330999999999</v>
      </c>
      <c r="J120" s="44"/>
    </row>
    <row r="121" spans="2:10" ht="45" customHeight="1" x14ac:dyDescent="0.25">
      <c r="B121" s="98">
        <v>118</v>
      </c>
      <c r="C121" s="251" t="s">
        <v>149</v>
      </c>
      <c r="D121" s="277">
        <v>247</v>
      </c>
      <c r="E121" s="251" t="s">
        <v>261</v>
      </c>
      <c r="F121" s="278">
        <v>0.48630099999999998</v>
      </c>
      <c r="G121" s="251" t="s">
        <v>111</v>
      </c>
      <c r="H121" s="279">
        <f>D121*F121</f>
        <v>120.11634699999999</v>
      </c>
      <c r="I121" s="279">
        <f>H121*$H$3</f>
        <v>3723.6067569999996</v>
      </c>
      <c r="J121" s="44"/>
    </row>
    <row r="122" spans="2:10" ht="45" customHeight="1" x14ac:dyDescent="0.25">
      <c r="B122" s="98">
        <v>119</v>
      </c>
      <c r="C122" s="251" t="s">
        <v>295</v>
      </c>
      <c r="D122" s="277">
        <v>470</v>
      </c>
      <c r="E122" s="251" t="s">
        <v>261</v>
      </c>
      <c r="F122" s="278">
        <v>0.48630099999999998</v>
      </c>
      <c r="G122" s="251" t="s">
        <v>111</v>
      </c>
      <c r="H122" s="279">
        <f t="shared" ref="H122:H134" si="14">D122*F122</f>
        <v>228.56146999999999</v>
      </c>
      <c r="I122" s="279">
        <f t="shared" ref="I122:I134" si="15">H122*$H$3</f>
        <v>7085.4055699999999</v>
      </c>
      <c r="J122" s="44"/>
    </row>
    <row r="123" spans="2:10" ht="45" customHeight="1" x14ac:dyDescent="0.25">
      <c r="B123" s="98">
        <v>120</v>
      </c>
      <c r="C123" s="251" t="s">
        <v>296</v>
      </c>
      <c r="D123" s="277">
        <v>484</v>
      </c>
      <c r="E123" s="251" t="s">
        <v>261</v>
      </c>
      <c r="F123" s="278">
        <v>0.48630099999999998</v>
      </c>
      <c r="G123" s="251" t="s">
        <v>111</v>
      </c>
      <c r="H123" s="279">
        <f t="shared" si="14"/>
        <v>235.36968399999998</v>
      </c>
      <c r="I123" s="279">
        <f t="shared" si="15"/>
        <v>7296.4602039999991</v>
      </c>
      <c r="J123" s="44"/>
    </row>
    <row r="124" spans="2:10" ht="45" customHeight="1" x14ac:dyDescent="0.25">
      <c r="B124" s="98">
        <v>121</v>
      </c>
      <c r="C124" s="251" t="s">
        <v>136</v>
      </c>
      <c r="D124" s="277">
        <v>270</v>
      </c>
      <c r="E124" s="251" t="s">
        <v>261</v>
      </c>
      <c r="F124" s="278">
        <v>0.48630099999999998</v>
      </c>
      <c r="G124" s="251" t="s">
        <v>111</v>
      </c>
      <c r="H124" s="279">
        <f t="shared" si="14"/>
        <v>131.30126999999999</v>
      </c>
      <c r="I124" s="279">
        <f t="shared" si="15"/>
        <v>4070.3393699999997</v>
      </c>
      <c r="J124" s="44"/>
    </row>
    <row r="125" spans="2:10" ht="45" customHeight="1" x14ac:dyDescent="0.25">
      <c r="B125" s="98">
        <v>122</v>
      </c>
      <c r="C125" s="251" t="s">
        <v>135</v>
      </c>
      <c r="D125" s="277">
        <v>492</v>
      </c>
      <c r="E125" s="251" t="s">
        <v>261</v>
      </c>
      <c r="F125" s="278">
        <v>0.48630099999999998</v>
      </c>
      <c r="G125" s="251" t="s">
        <v>111</v>
      </c>
      <c r="H125" s="279">
        <f t="shared" si="14"/>
        <v>239.26009199999999</v>
      </c>
      <c r="I125" s="279">
        <f t="shared" si="15"/>
        <v>7417.0628519999991</v>
      </c>
      <c r="J125" s="44"/>
    </row>
    <row r="126" spans="2:10" ht="45" customHeight="1" x14ac:dyDescent="0.25">
      <c r="B126" s="98">
        <v>123</v>
      </c>
      <c r="C126" s="251" t="s">
        <v>297</v>
      </c>
      <c r="D126" s="277">
        <v>150</v>
      </c>
      <c r="E126" s="251" t="s">
        <v>261</v>
      </c>
      <c r="F126" s="278">
        <v>0.48630099999999998</v>
      </c>
      <c r="G126" s="251" t="s">
        <v>111</v>
      </c>
      <c r="H126" s="279">
        <f t="shared" si="14"/>
        <v>72.945149999999998</v>
      </c>
      <c r="I126" s="279">
        <f t="shared" si="15"/>
        <v>2261.2996499999999</v>
      </c>
      <c r="J126" s="44"/>
    </row>
    <row r="127" spans="2:10" ht="45" customHeight="1" x14ac:dyDescent="0.25">
      <c r="B127" s="98">
        <v>124</v>
      </c>
      <c r="C127" s="251" t="s">
        <v>119</v>
      </c>
      <c r="D127" s="277">
        <v>213</v>
      </c>
      <c r="E127" s="251" t="s">
        <v>261</v>
      </c>
      <c r="F127" s="278">
        <v>0.48630099999999998</v>
      </c>
      <c r="G127" s="251" t="s">
        <v>111</v>
      </c>
      <c r="H127" s="279">
        <f t="shared" si="14"/>
        <v>103.58211299999999</v>
      </c>
      <c r="I127" s="279">
        <f t="shared" si="15"/>
        <v>3211.0455029999998</v>
      </c>
      <c r="J127" s="44"/>
    </row>
    <row r="128" spans="2:10" ht="45" customHeight="1" x14ac:dyDescent="0.25">
      <c r="B128" s="98">
        <v>125</v>
      </c>
      <c r="C128" s="251" t="s">
        <v>385</v>
      </c>
      <c r="D128" s="277">
        <v>130</v>
      </c>
      <c r="E128" s="251" t="s">
        <v>261</v>
      </c>
      <c r="F128" s="278">
        <v>0.48630099999999998</v>
      </c>
      <c r="G128" s="251" t="s">
        <v>111</v>
      </c>
      <c r="H128" s="279">
        <f t="shared" si="14"/>
        <v>63.21913</v>
      </c>
      <c r="I128" s="279">
        <f t="shared" si="15"/>
        <v>1959.79303</v>
      </c>
      <c r="J128" s="44"/>
    </row>
    <row r="129" spans="2:10" ht="45" customHeight="1" x14ac:dyDescent="0.25">
      <c r="B129" s="98">
        <v>126</v>
      </c>
      <c r="C129" s="251" t="s">
        <v>298</v>
      </c>
      <c r="D129" s="277">
        <v>235</v>
      </c>
      <c r="E129" s="251" t="s">
        <v>261</v>
      </c>
      <c r="F129" s="278">
        <v>0.48630099999999998</v>
      </c>
      <c r="G129" s="251" t="s">
        <v>111</v>
      </c>
      <c r="H129" s="279">
        <f t="shared" si="14"/>
        <v>114.28073499999999</v>
      </c>
      <c r="I129" s="279">
        <f t="shared" si="15"/>
        <v>3542.7027849999999</v>
      </c>
      <c r="J129" s="44"/>
    </row>
    <row r="130" spans="2:10" ht="45" customHeight="1" x14ac:dyDescent="0.25">
      <c r="B130" s="98">
        <v>127</v>
      </c>
      <c r="C130" s="251" t="s">
        <v>299</v>
      </c>
      <c r="D130" s="277">
        <v>264</v>
      </c>
      <c r="E130" s="251" t="s">
        <v>261</v>
      </c>
      <c r="F130" s="278">
        <v>0.48630099999999998</v>
      </c>
      <c r="G130" s="251" t="s">
        <v>111</v>
      </c>
      <c r="H130" s="279">
        <f t="shared" si="14"/>
        <v>128.383464</v>
      </c>
      <c r="I130" s="279">
        <f t="shared" si="15"/>
        <v>3979.8873840000001</v>
      </c>
      <c r="J130" s="44"/>
    </row>
    <row r="131" spans="2:10" ht="45" customHeight="1" x14ac:dyDescent="0.25">
      <c r="B131" s="98">
        <v>128</v>
      </c>
      <c r="C131" s="251" t="s">
        <v>300</v>
      </c>
      <c r="D131" s="277">
        <v>128</v>
      </c>
      <c r="E131" s="251" t="s">
        <v>261</v>
      </c>
      <c r="F131" s="278">
        <v>0.48630099999999998</v>
      </c>
      <c r="G131" s="251" t="s">
        <v>111</v>
      </c>
      <c r="H131" s="279">
        <f t="shared" si="14"/>
        <v>62.246527999999998</v>
      </c>
      <c r="I131" s="279">
        <f t="shared" si="15"/>
        <v>1929.642368</v>
      </c>
      <c r="J131" s="44"/>
    </row>
    <row r="132" spans="2:10" ht="45" customHeight="1" x14ac:dyDescent="0.25">
      <c r="B132" s="98">
        <v>129</v>
      </c>
      <c r="C132" s="251" t="s">
        <v>301</v>
      </c>
      <c r="D132" s="277">
        <v>35</v>
      </c>
      <c r="E132" s="251" t="s">
        <v>261</v>
      </c>
      <c r="F132" s="278">
        <v>0.48630099999999998</v>
      </c>
      <c r="G132" s="251" t="s">
        <v>111</v>
      </c>
      <c r="H132" s="279">
        <f t="shared" si="14"/>
        <v>17.020534999999999</v>
      </c>
      <c r="I132" s="279">
        <f t="shared" si="15"/>
        <v>527.63658499999997</v>
      </c>
      <c r="J132" s="44"/>
    </row>
    <row r="133" spans="2:10" ht="45" customHeight="1" x14ac:dyDescent="0.25">
      <c r="B133" s="98">
        <v>130</v>
      </c>
      <c r="C133" s="251" t="s">
        <v>137</v>
      </c>
      <c r="D133" s="277">
        <v>320</v>
      </c>
      <c r="E133" s="251" t="s">
        <v>261</v>
      </c>
      <c r="F133" s="278">
        <v>0.48630099999999998</v>
      </c>
      <c r="G133" s="251" t="s">
        <v>111</v>
      </c>
      <c r="H133" s="279">
        <f t="shared" si="14"/>
        <v>155.61632</v>
      </c>
      <c r="I133" s="279">
        <f t="shared" si="15"/>
        <v>4824.10592</v>
      </c>
      <c r="J133" s="44"/>
    </row>
    <row r="134" spans="2:10" ht="45" customHeight="1" x14ac:dyDescent="0.25">
      <c r="B134" s="98">
        <v>131</v>
      </c>
      <c r="C134" s="251" t="s">
        <v>302</v>
      </c>
      <c r="D134" s="277">
        <v>326</v>
      </c>
      <c r="E134" s="251" t="s">
        <v>261</v>
      </c>
      <c r="F134" s="278">
        <v>0.48630099999999998</v>
      </c>
      <c r="G134" s="251" t="s">
        <v>111</v>
      </c>
      <c r="H134" s="279">
        <f t="shared" si="14"/>
        <v>158.53412599999999</v>
      </c>
      <c r="I134" s="279">
        <f t="shared" si="15"/>
        <v>4914.557906</v>
      </c>
      <c r="J134" s="44"/>
    </row>
    <row r="135" spans="2:10" ht="45" customHeight="1" x14ac:dyDescent="0.25">
      <c r="B135" s="98">
        <v>132</v>
      </c>
      <c r="C135" s="251" t="s">
        <v>131</v>
      </c>
      <c r="D135" s="277">
        <v>296</v>
      </c>
      <c r="E135" s="251" t="s">
        <v>303</v>
      </c>
      <c r="F135" s="278">
        <v>0.91369800000000001</v>
      </c>
      <c r="G135" s="251" t="s">
        <v>157</v>
      </c>
      <c r="H135" s="279">
        <f>D135*F135</f>
        <v>270.45460800000001</v>
      </c>
      <c r="I135" s="279">
        <f>H135*$H$3</f>
        <v>8384.0928480000002</v>
      </c>
      <c r="J135" s="44"/>
    </row>
    <row r="136" spans="2:10" ht="45" customHeight="1" x14ac:dyDescent="0.25">
      <c r="B136" s="98">
        <v>133</v>
      </c>
      <c r="C136" s="251" t="s">
        <v>244</v>
      </c>
      <c r="D136" s="277">
        <v>71</v>
      </c>
      <c r="E136" s="251" t="s">
        <v>303</v>
      </c>
      <c r="F136" s="278">
        <v>0.91369800000000001</v>
      </c>
      <c r="G136" s="251" t="s">
        <v>157</v>
      </c>
      <c r="H136" s="279">
        <f t="shared" ref="H136:H186" si="16">D136*F136</f>
        <v>64.872557999999998</v>
      </c>
      <c r="I136" s="279">
        <f t="shared" ref="I136:I186" si="17">H136*$H$3</f>
        <v>2011.0492979999999</v>
      </c>
      <c r="J136" s="44"/>
    </row>
    <row r="137" spans="2:10" ht="45" customHeight="1" x14ac:dyDescent="0.25">
      <c r="B137" s="98">
        <v>134</v>
      </c>
      <c r="C137" s="251" t="s">
        <v>113</v>
      </c>
      <c r="D137" s="277">
        <v>282</v>
      </c>
      <c r="E137" s="251" t="s">
        <v>303</v>
      </c>
      <c r="F137" s="278">
        <v>0.91369800000000001</v>
      </c>
      <c r="G137" s="251" t="s">
        <v>157</v>
      </c>
      <c r="H137" s="279">
        <f t="shared" si="16"/>
        <v>257.66283600000003</v>
      </c>
      <c r="I137" s="279">
        <f t="shared" si="17"/>
        <v>7987.5479160000004</v>
      </c>
      <c r="J137" s="44"/>
    </row>
    <row r="138" spans="2:10" ht="45" customHeight="1" x14ac:dyDescent="0.25">
      <c r="B138" s="98">
        <v>135</v>
      </c>
      <c r="C138" s="251" t="s">
        <v>233</v>
      </c>
      <c r="D138" s="277">
        <v>225</v>
      </c>
      <c r="E138" s="251" t="s">
        <v>303</v>
      </c>
      <c r="F138" s="278">
        <v>0.91369800000000001</v>
      </c>
      <c r="G138" s="251" t="s">
        <v>157</v>
      </c>
      <c r="H138" s="279">
        <f>D138*F138</f>
        <v>205.58205000000001</v>
      </c>
      <c r="I138" s="279">
        <f t="shared" si="17"/>
        <v>6373.0435500000003</v>
      </c>
      <c r="J138" s="44"/>
    </row>
    <row r="139" spans="2:10" ht="45" customHeight="1" x14ac:dyDescent="0.25">
      <c r="B139" s="98">
        <v>136</v>
      </c>
      <c r="C139" s="251" t="s">
        <v>387</v>
      </c>
      <c r="D139" s="277">
        <v>162</v>
      </c>
      <c r="E139" s="251" t="s">
        <v>303</v>
      </c>
      <c r="F139" s="278">
        <v>0.91369800000000001</v>
      </c>
      <c r="G139" s="251" t="s">
        <v>157</v>
      </c>
      <c r="H139" s="279">
        <f>D139*F139</f>
        <v>148.01907600000001</v>
      </c>
      <c r="I139" s="279">
        <f>H139*$H$3</f>
        <v>4588.5913560000008</v>
      </c>
      <c r="J139" s="44"/>
    </row>
    <row r="140" spans="2:10" ht="45" customHeight="1" x14ac:dyDescent="0.25">
      <c r="B140" s="98">
        <v>137</v>
      </c>
      <c r="C140" s="251" t="s">
        <v>112</v>
      </c>
      <c r="D140" s="277">
        <v>157</v>
      </c>
      <c r="E140" s="251" t="s">
        <v>303</v>
      </c>
      <c r="F140" s="278">
        <v>0.91369800000000001</v>
      </c>
      <c r="G140" s="251" t="s">
        <v>157</v>
      </c>
      <c r="H140" s="279">
        <f>D140*F140</f>
        <v>143.45058600000002</v>
      </c>
      <c r="I140" s="279">
        <f>H140*$H$3</f>
        <v>4446.9681660000006</v>
      </c>
      <c r="J140" s="44"/>
    </row>
    <row r="141" spans="2:10" ht="45" customHeight="1" x14ac:dyDescent="0.25">
      <c r="B141" s="98">
        <v>138</v>
      </c>
      <c r="C141" s="251" t="s">
        <v>152</v>
      </c>
      <c r="D141" s="277">
        <v>565</v>
      </c>
      <c r="E141" s="251" t="s">
        <v>303</v>
      </c>
      <c r="F141" s="278">
        <v>0.91369800000000001</v>
      </c>
      <c r="G141" s="251" t="s">
        <v>157</v>
      </c>
      <c r="H141" s="279">
        <f>D141*F141</f>
        <v>516.23937000000001</v>
      </c>
      <c r="I141" s="279">
        <f>H141*$H$3</f>
        <v>16003.420470000001</v>
      </c>
      <c r="J141" s="44"/>
    </row>
    <row r="142" spans="2:10" ht="45" customHeight="1" x14ac:dyDescent="0.25">
      <c r="B142" s="98">
        <v>139</v>
      </c>
      <c r="C142" s="251" t="s">
        <v>134</v>
      </c>
      <c r="D142" s="277">
        <v>241</v>
      </c>
      <c r="E142" s="251" t="s">
        <v>303</v>
      </c>
      <c r="F142" s="278">
        <v>0.91369800000000001</v>
      </c>
      <c r="G142" s="251" t="s">
        <v>157</v>
      </c>
      <c r="H142" s="279">
        <f>D142*F142</f>
        <v>220.20121800000001</v>
      </c>
      <c r="I142" s="279">
        <f>H142*$H$3</f>
        <v>6826.2377580000002</v>
      </c>
      <c r="J142" s="44"/>
    </row>
    <row r="143" spans="2:10" ht="45" customHeight="1" x14ac:dyDescent="0.25">
      <c r="B143" s="98">
        <v>140</v>
      </c>
      <c r="C143" s="251" t="s">
        <v>127</v>
      </c>
      <c r="D143" s="277">
        <v>277</v>
      </c>
      <c r="E143" s="251" t="s">
        <v>303</v>
      </c>
      <c r="F143" s="278">
        <v>0.91369800000000001</v>
      </c>
      <c r="G143" s="251" t="s">
        <v>157</v>
      </c>
      <c r="H143" s="279">
        <f t="shared" si="16"/>
        <v>253.094346</v>
      </c>
      <c r="I143" s="279">
        <f t="shared" si="17"/>
        <v>7845.9247260000002</v>
      </c>
      <c r="J143" s="44"/>
    </row>
    <row r="144" spans="2:10" ht="45" customHeight="1" x14ac:dyDescent="0.25">
      <c r="B144" s="98">
        <v>141</v>
      </c>
      <c r="C144" s="251" t="s">
        <v>304</v>
      </c>
      <c r="D144" s="277">
        <v>89</v>
      </c>
      <c r="E144" s="251" t="s">
        <v>303</v>
      </c>
      <c r="F144" s="278">
        <v>0.91369800000000001</v>
      </c>
      <c r="G144" s="251" t="s">
        <v>157</v>
      </c>
      <c r="H144" s="279">
        <f t="shared" si="16"/>
        <v>81.319122000000007</v>
      </c>
      <c r="I144" s="279">
        <f t="shared" si="17"/>
        <v>2520.8927820000004</v>
      </c>
      <c r="J144" s="44"/>
    </row>
    <row r="145" spans="2:10" ht="45" customHeight="1" x14ac:dyDescent="0.25">
      <c r="B145" s="98">
        <v>142</v>
      </c>
      <c r="C145" s="251" t="s">
        <v>305</v>
      </c>
      <c r="D145" s="277">
        <v>300</v>
      </c>
      <c r="E145" s="251" t="s">
        <v>303</v>
      </c>
      <c r="F145" s="278">
        <v>0.91369800000000001</v>
      </c>
      <c r="G145" s="251" t="s">
        <v>157</v>
      </c>
      <c r="H145" s="279">
        <f t="shared" si="16"/>
        <v>274.10939999999999</v>
      </c>
      <c r="I145" s="279">
        <f t="shared" si="17"/>
        <v>8497.3914000000004</v>
      </c>
      <c r="J145" s="44"/>
    </row>
    <row r="146" spans="2:10" ht="45" customHeight="1" x14ac:dyDescent="0.25">
      <c r="B146" s="98">
        <v>143</v>
      </c>
      <c r="C146" s="251" t="s">
        <v>234</v>
      </c>
      <c r="D146" s="277">
        <v>88.63</v>
      </c>
      <c r="E146" s="251" t="s">
        <v>303</v>
      </c>
      <c r="F146" s="278">
        <v>0.91369800000000001</v>
      </c>
      <c r="G146" s="251" t="s">
        <v>157</v>
      </c>
      <c r="H146" s="279">
        <f t="shared" si="16"/>
        <v>80.981053739999993</v>
      </c>
      <c r="I146" s="279">
        <f t="shared" si="17"/>
        <v>2510.4126659399999</v>
      </c>
      <c r="J146" s="44"/>
    </row>
    <row r="147" spans="2:10" ht="45" customHeight="1" x14ac:dyDescent="0.25">
      <c r="B147" s="98">
        <v>144</v>
      </c>
      <c r="C147" s="251" t="s">
        <v>306</v>
      </c>
      <c r="D147" s="277">
        <v>67.38</v>
      </c>
      <c r="E147" s="251" t="s">
        <v>303</v>
      </c>
      <c r="F147" s="278">
        <v>0.91369800000000001</v>
      </c>
      <c r="G147" s="251" t="s">
        <v>157</v>
      </c>
      <c r="H147" s="279">
        <f t="shared" si="16"/>
        <v>61.564971239999998</v>
      </c>
      <c r="I147" s="279">
        <f t="shared" si="17"/>
        <v>1908.51410844</v>
      </c>
      <c r="J147" s="44"/>
    </row>
    <row r="148" spans="2:10" ht="45" customHeight="1" x14ac:dyDescent="0.25">
      <c r="B148" s="98">
        <v>145</v>
      </c>
      <c r="C148" s="251" t="s">
        <v>307</v>
      </c>
      <c r="D148" s="277">
        <v>94</v>
      </c>
      <c r="E148" s="251" t="s">
        <v>303</v>
      </c>
      <c r="F148" s="278">
        <v>0.91369800000000001</v>
      </c>
      <c r="G148" s="251" t="s">
        <v>157</v>
      </c>
      <c r="H148" s="279">
        <f t="shared" si="16"/>
        <v>85.887612000000004</v>
      </c>
      <c r="I148" s="279">
        <f t="shared" si="17"/>
        <v>2662.5159720000001</v>
      </c>
      <c r="J148" s="44"/>
    </row>
    <row r="149" spans="2:10" ht="45" customHeight="1" x14ac:dyDescent="0.25">
      <c r="B149" s="98">
        <v>146</v>
      </c>
      <c r="C149" s="251" t="s">
        <v>231</v>
      </c>
      <c r="D149" s="277">
        <v>83</v>
      </c>
      <c r="E149" s="251" t="s">
        <v>303</v>
      </c>
      <c r="F149" s="278">
        <v>0.91369800000000001</v>
      </c>
      <c r="G149" s="251" t="s">
        <v>157</v>
      </c>
      <c r="H149" s="279">
        <f t="shared" si="16"/>
        <v>75.836933999999999</v>
      </c>
      <c r="I149" s="279">
        <f t="shared" si="17"/>
        <v>2350.9449540000001</v>
      </c>
      <c r="J149" s="44"/>
    </row>
    <row r="150" spans="2:10" ht="45" customHeight="1" x14ac:dyDescent="0.25">
      <c r="B150" s="98">
        <v>147</v>
      </c>
      <c r="C150" s="251" t="s">
        <v>114</v>
      </c>
      <c r="D150" s="277">
        <v>235</v>
      </c>
      <c r="E150" s="251" t="s">
        <v>303</v>
      </c>
      <c r="F150" s="278">
        <v>0.91369800000000001</v>
      </c>
      <c r="G150" s="251" t="s">
        <v>157</v>
      </c>
      <c r="H150" s="279">
        <f t="shared" si="16"/>
        <v>214.71903</v>
      </c>
      <c r="I150" s="279">
        <f t="shared" si="17"/>
        <v>6656.2899299999999</v>
      </c>
      <c r="J150" s="44"/>
    </row>
    <row r="151" spans="2:10" ht="45" customHeight="1" x14ac:dyDescent="0.25">
      <c r="B151" s="98">
        <v>148</v>
      </c>
      <c r="C151" s="251" t="s">
        <v>308</v>
      </c>
      <c r="D151" s="277">
        <v>219</v>
      </c>
      <c r="E151" s="251" t="s">
        <v>303</v>
      </c>
      <c r="F151" s="278">
        <v>0.91369800000000001</v>
      </c>
      <c r="G151" s="251" t="s">
        <v>157</v>
      </c>
      <c r="H151" s="279">
        <f t="shared" si="16"/>
        <v>200.099862</v>
      </c>
      <c r="I151" s="279">
        <f t="shared" si="17"/>
        <v>6203.095722</v>
      </c>
      <c r="J151" s="44"/>
    </row>
    <row r="152" spans="2:10" ht="45" customHeight="1" x14ac:dyDescent="0.25">
      <c r="B152" s="98">
        <v>149</v>
      </c>
      <c r="C152" s="251" t="s">
        <v>116</v>
      </c>
      <c r="D152" s="277">
        <v>141</v>
      </c>
      <c r="E152" s="251" t="s">
        <v>303</v>
      </c>
      <c r="F152" s="278">
        <v>0.91369800000000001</v>
      </c>
      <c r="G152" s="251" t="s">
        <v>157</v>
      </c>
      <c r="H152" s="279">
        <f t="shared" si="16"/>
        <v>128.83141800000001</v>
      </c>
      <c r="I152" s="279">
        <f t="shared" si="17"/>
        <v>3993.7739580000002</v>
      </c>
      <c r="J152" s="44"/>
    </row>
    <row r="153" spans="2:10" ht="45" customHeight="1" x14ac:dyDescent="0.25">
      <c r="B153" s="98">
        <v>150</v>
      </c>
      <c r="C153" s="251" t="s">
        <v>115</v>
      </c>
      <c r="D153" s="277">
        <v>178</v>
      </c>
      <c r="E153" s="251" t="s">
        <v>303</v>
      </c>
      <c r="F153" s="278">
        <v>0.91369800000000001</v>
      </c>
      <c r="G153" s="251" t="s">
        <v>157</v>
      </c>
      <c r="H153" s="279">
        <f t="shared" si="16"/>
        <v>162.63824400000001</v>
      </c>
      <c r="I153" s="279">
        <f t="shared" si="17"/>
        <v>5041.7855640000007</v>
      </c>
      <c r="J153" s="44"/>
    </row>
    <row r="154" spans="2:10" ht="45" customHeight="1" x14ac:dyDescent="0.25">
      <c r="B154" s="98">
        <v>151</v>
      </c>
      <c r="C154" s="251" t="s">
        <v>117</v>
      </c>
      <c r="D154" s="277">
        <v>393</v>
      </c>
      <c r="E154" s="280" t="s">
        <v>303</v>
      </c>
      <c r="F154" s="281">
        <v>0.91369800000000001</v>
      </c>
      <c r="G154" s="280" t="s">
        <v>157</v>
      </c>
      <c r="H154" s="282">
        <f t="shared" si="16"/>
        <v>359.08331400000003</v>
      </c>
      <c r="I154" s="282">
        <f t="shared" si="17"/>
        <v>11131.582734000001</v>
      </c>
      <c r="J154" s="44"/>
    </row>
    <row r="155" spans="2:10" ht="45" customHeight="1" x14ac:dyDescent="0.25">
      <c r="B155" s="98">
        <v>152</v>
      </c>
      <c r="C155" s="251" t="s">
        <v>394</v>
      </c>
      <c r="D155" s="277">
        <v>162</v>
      </c>
      <c r="E155" s="251" t="s">
        <v>303</v>
      </c>
      <c r="F155" s="278">
        <v>0.91369800000000001</v>
      </c>
      <c r="G155" s="280" t="s">
        <v>157</v>
      </c>
      <c r="H155" s="279">
        <f t="shared" si="16"/>
        <v>148.01907600000001</v>
      </c>
      <c r="I155" s="279">
        <f t="shared" si="17"/>
        <v>4588.5913560000008</v>
      </c>
      <c r="J155" s="44"/>
    </row>
    <row r="156" spans="2:10" ht="45" customHeight="1" x14ac:dyDescent="0.25">
      <c r="B156" s="98">
        <v>153</v>
      </c>
      <c r="C156" s="251" t="s">
        <v>238</v>
      </c>
      <c r="D156" s="277">
        <v>87</v>
      </c>
      <c r="E156" s="251" t="s">
        <v>303</v>
      </c>
      <c r="F156" s="278">
        <v>0.91369800000000001</v>
      </c>
      <c r="G156" s="251" t="s">
        <v>157</v>
      </c>
      <c r="H156" s="279">
        <f t="shared" si="16"/>
        <v>79.491726</v>
      </c>
      <c r="I156" s="279">
        <f t="shared" si="17"/>
        <v>2464.2435059999998</v>
      </c>
      <c r="J156" s="44"/>
    </row>
    <row r="157" spans="2:10" ht="45" customHeight="1" x14ac:dyDescent="0.25">
      <c r="B157" s="98">
        <v>154</v>
      </c>
      <c r="C157" s="251" t="s">
        <v>118</v>
      </c>
      <c r="D157" s="277">
        <v>146</v>
      </c>
      <c r="E157" s="251" t="s">
        <v>303</v>
      </c>
      <c r="F157" s="278">
        <v>0.91369800000000001</v>
      </c>
      <c r="G157" s="251" t="s">
        <v>157</v>
      </c>
      <c r="H157" s="279">
        <f t="shared" si="16"/>
        <v>133.39990800000001</v>
      </c>
      <c r="I157" s="279">
        <f t="shared" si="17"/>
        <v>4135.397148</v>
      </c>
      <c r="J157" s="44"/>
    </row>
    <row r="158" spans="2:10" ht="45" customHeight="1" x14ac:dyDescent="0.25">
      <c r="B158" s="98">
        <v>155</v>
      </c>
      <c r="C158" s="251" t="s">
        <v>121</v>
      </c>
      <c r="D158" s="277">
        <v>356</v>
      </c>
      <c r="E158" s="251" t="s">
        <v>303</v>
      </c>
      <c r="F158" s="278">
        <v>0.91369800000000001</v>
      </c>
      <c r="G158" s="251" t="s">
        <v>157</v>
      </c>
      <c r="H158" s="279">
        <f t="shared" si="16"/>
        <v>325.27648800000003</v>
      </c>
      <c r="I158" s="279">
        <f t="shared" si="17"/>
        <v>10083.571128000001</v>
      </c>
      <c r="J158" s="44"/>
    </row>
    <row r="159" spans="2:10" ht="45" customHeight="1" x14ac:dyDescent="0.25">
      <c r="B159" s="98">
        <v>156</v>
      </c>
      <c r="C159" s="251" t="s">
        <v>239</v>
      </c>
      <c r="D159" s="277">
        <v>100</v>
      </c>
      <c r="E159" s="251" t="s">
        <v>303</v>
      </c>
      <c r="F159" s="278">
        <v>0.91369800000000001</v>
      </c>
      <c r="G159" s="251" t="s">
        <v>157</v>
      </c>
      <c r="H159" s="279">
        <f t="shared" si="16"/>
        <v>91.369799999999998</v>
      </c>
      <c r="I159" s="279">
        <f t="shared" si="17"/>
        <v>2832.4638</v>
      </c>
      <c r="J159" s="44"/>
    </row>
    <row r="160" spans="2:10" ht="45" customHeight="1" x14ac:dyDescent="0.25">
      <c r="B160" s="98">
        <v>157</v>
      </c>
      <c r="C160" s="251" t="s">
        <v>388</v>
      </c>
      <c r="D160" s="277">
        <v>140</v>
      </c>
      <c r="E160" s="251" t="s">
        <v>303</v>
      </c>
      <c r="F160" s="278">
        <v>0.91369800000000001</v>
      </c>
      <c r="G160" s="251" t="s">
        <v>157</v>
      </c>
      <c r="H160" s="279">
        <f>D160*F160</f>
        <v>127.91772</v>
      </c>
      <c r="I160" s="279">
        <f>H160*$H$3</f>
        <v>3965.4493200000002</v>
      </c>
      <c r="J160" s="44"/>
    </row>
    <row r="161" spans="2:10" ht="45" customHeight="1" x14ac:dyDescent="0.25">
      <c r="B161" s="98">
        <v>158</v>
      </c>
      <c r="C161" s="251" t="s">
        <v>389</v>
      </c>
      <c r="D161" s="277">
        <v>44</v>
      </c>
      <c r="E161" s="251" t="s">
        <v>303</v>
      </c>
      <c r="F161" s="278">
        <v>0.91369800000000001</v>
      </c>
      <c r="G161" s="251" t="s">
        <v>157</v>
      </c>
      <c r="H161" s="279">
        <f>D161*F161</f>
        <v>40.202711999999998</v>
      </c>
      <c r="I161" s="279">
        <f>H161*$H$3</f>
        <v>1246.2840719999999</v>
      </c>
      <c r="J161" s="44"/>
    </row>
    <row r="162" spans="2:10" ht="45" customHeight="1" x14ac:dyDescent="0.25">
      <c r="B162" s="98">
        <v>159</v>
      </c>
      <c r="C162" s="251" t="s">
        <v>272</v>
      </c>
      <c r="D162" s="277">
        <v>65</v>
      </c>
      <c r="E162" s="251" t="s">
        <v>303</v>
      </c>
      <c r="F162" s="278">
        <v>0.91369800000000001</v>
      </c>
      <c r="G162" s="251" t="s">
        <v>157</v>
      </c>
      <c r="H162" s="279">
        <f t="shared" si="16"/>
        <v>59.390369999999997</v>
      </c>
      <c r="I162" s="279">
        <f t="shared" si="17"/>
        <v>1841.1014699999998</v>
      </c>
      <c r="J162" s="44"/>
    </row>
    <row r="163" spans="2:10" ht="45" customHeight="1" x14ac:dyDescent="0.25">
      <c r="B163" s="98">
        <v>160</v>
      </c>
      <c r="C163" s="251" t="s">
        <v>329</v>
      </c>
      <c r="D163" s="277">
        <v>135</v>
      </c>
      <c r="E163" s="251" t="s">
        <v>303</v>
      </c>
      <c r="F163" s="278">
        <v>0.91369800000000001</v>
      </c>
      <c r="G163" s="251" t="s">
        <v>157</v>
      </c>
      <c r="H163" s="279">
        <f>D163*F163</f>
        <v>123.34923000000001</v>
      </c>
      <c r="I163" s="279">
        <f>H163*$H$3</f>
        <v>3823.8261300000004</v>
      </c>
      <c r="J163" s="44"/>
    </row>
    <row r="164" spans="2:10" ht="45" customHeight="1" x14ac:dyDescent="0.25">
      <c r="B164" s="98">
        <v>161</v>
      </c>
      <c r="C164" s="251" t="s">
        <v>260</v>
      </c>
      <c r="D164" s="277">
        <v>435</v>
      </c>
      <c r="E164" s="251" t="s">
        <v>303</v>
      </c>
      <c r="F164" s="278">
        <v>0.91369800000000001</v>
      </c>
      <c r="G164" s="251" t="s">
        <v>157</v>
      </c>
      <c r="H164" s="279">
        <f>D164*F164</f>
        <v>397.45863000000003</v>
      </c>
      <c r="I164" s="279">
        <f>H164*$H$3</f>
        <v>12321.217530000002</v>
      </c>
      <c r="J164" s="44"/>
    </row>
    <row r="165" spans="2:10" ht="45" customHeight="1" x14ac:dyDescent="0.25">
      <c r="B165" s="98">
        <v>162</v>
      </c>
      <c r="C165" s="251" t="s">
        <v>139</v>
      </c>
      <c r="D165" s="277">
        <v>816</v>
      </c>
      <c r="E165" s="251" t="s">
        <v>303</v>
      </c>
      <c r="F165" s="278">
        <v>0.91369800000000001</v>
      </c>
      <c r="G165" s="251" t="s">
        <v>157</v>
      </c>
      <c r="H165" s="279">
        <f t="shared" si="16"/>
        <v>745.57756800000004</v>
      </c>
      <c r="I165" s="279">
        <f t="shared" si="17"/>
        <v>23112.904608000001</v>
      </c>
      <c r="J165" s="44"/>
    </row>
    <row r="166" spans="2:10" ht="45" customHeight="1" x14ac:dyDescent="0.25">
      <c r="B166" s="98">
        <v>163</v>
      </c>
      <c r="C166" s="251" t="s">
        <v>138</v>
      </c>
      <c r="D166" s="277">
        <v>309</v>
      </c>
      <c r="E166" s="251" t="s">
        <v>303</v>
      </c>
      <c r="F166" s="278">
        <v>0.91369800000000001</v>
      </c>
      <c r="G166" s="251" t="s">
        <v>157</v>
      </c>
      <c r="H166" s="279">
        <f t="shared" si="16"/>
        <v>282.33268199999998</v>
      </c>
      <c r="I166" s="279">
        <f t="shared" si="17"/>
        <v>8752.3131419999991</v>
      </c>
      <c r="J166" s="44"/>
    </row>
    <row r="167" spans="2:10" ht="45" customHeight="1" x14ac:dyDescent="0.25">
      <c r="B167" s="98">
        <v>164</v>
      </c>
      <c r="C167" s="251" t="s">
        <v>143</v>
      </c>
      <c r="D167" s="277">
        <v>294</v>
      </c>
      <c r="E167" s="251" t="s">
        <v>303</v>
      </c>
      <c r="F167" s="278">
        <v>0.91369800000000001</v>
      </c>
      <c r="G167" s="251" t="s">
        <v>157</v>
      </c>
      <c r="H167" s="279">
        <f t="shared" si="16"/>
        <v>268.62721199999999</v>
      </c>
      <c r="I167" s="279">
        <f t="shared" si="17"/>
        <v>8327.4435720000001</v>
      </c>
      <c r="J167" s="44"/>
    </row>
    <row r="168" spans="2:10" ht="45" customHeight="1" x14ac:dyDescent="0.25">
      <c r="B168" s="98">
        <v>165</v>
      </c>
      <c r="C168" s="251" t="s">
        <v>145</v>
      </c>
      <c r="D168" s="277">
        <v>645</v>
      </c>
      <c r="E168" s="251" t="s">
        <v>303</v>
      </c>
      <c r="F168" s="278">
        <v>0.91369800000000001</v>
      </c>
      <c r="G168" s="251" t="s">
        <v>157</v>
      </c>
      <c r="H168" s="279">
        <f>D168*F168</f>
        <v>589.33520999999996</v>
      </c>
      <c r="I168" s="279">
        <f>H168*$H$3</f>
        <v>18269.391509999998</v>
      </c>
      <c r="J168" s="44"/>
    </row>
    <row r="169" spans="2:10" ht="45" customHeight="1" x14ac:dyDescent="0.25">
      <c r="B169" s="98">
        <v>166</v>
      </c>
      <c r="C169" s="251" t="s">
        <v>122</v>
      </c>
      <c r="D169" s="277">
        <v>402</v>
      </c>
      <c r="E169" s="251" t="s">
        <v>303</v>
      </c>
      <c r="F169" s="278">
        <v>0.91369800000000001</v>
      </c>
      <c r="G169" s="251" t="s">
        <v>157</v>
      </c>
      <c r="H169" s="279">
        <f t="shared" si="16"/>
        <v>367.30659600000001</v>
      </c>
      <c r="I169" s="279">
        <f t="shared" si="17"/>
        <v>11386.504476</v>
      </c>
      <c r="J169" s="44"/>
    </row>
    <row r="170" spans="2:10" ht="45" customHeight="1" x14ac:dyDescent="0.25">
      <c r="B170" s="98">
        <v>167</v>
      </c>
      <c r="C170" s="251" t="s">
        <v>130</v>
      </c>
      <c r="D170" s="277">
        <v>270</v>
      </c>
      <c r="E170" s="251" t="s">
        <v>303</v>
      </c>
      <c r="F170" s="278">
        <v>0.91369800000000001</v>
      </c>
      <c r="G170" s="251" t="s">
        <v>157</v>
      </c>
      <c r="H170" s="279">
        <f t="shared" si="16"/>
        <v>246.69846000000001</v>
      </c>
      <c r="I170" s="279">
        <f t="shared" si="17"/>
        <v>7647.6522600000008</v>
      </c>
      <c r="J170" s="44"/>
    </row>
    <row r="171" spans="2:10" ht="45" customHeight="1" x14ac:dyDescent="0.25">
      <c r="B171" s="98">
        <v>168</v>
      </c>
      <c r="C171" s="251" t="s">
        <v>128</v>
      </c>
      <c r="D171" s="277">
        <v>129</v>
      </c>
      <c r="E171" s="251" t="s">
        <v>303</v>
      </c>
      <c r="F171" s="278">
        <v>0.91369800000000001</v>
      </c>
      <c r="G171" s="251" t="s">
        <v>157</v>
      </c>
      <c r="H171" s="279">
        <f t="shared" si="16"/>
        <v>117.867042</v>
      </c>
      <c r="I171" s="279">
        <f t="shared" si="17"/>
        <v>3653.8783020000001</v>
      </c>
      <c r="J171" s="44"/>
    </row>
    <row r="172" spans="2:10" ht="45" customHeight="1" x14ac:dyDescent="0.25">
      <c r="B172" s="98">
        <v>169</v>
      </c>
      <c r="C172" s="251" t="s">
        <v>123</v>
      </c>
      <c r="D172" s="277">
        <v>466</v>
      </c>
      <c r="E172" s="251" t="s">
        <v>303</v>
      </c>
      <c r="F172" s="278">
        <v>0.91369800000000001</v>
      </c>
      <c r="G172" s="251" t="s">
        <v>157</v>
      </c>
      <c r="H172" s="279">
        <f t="shared" si="16"/>
        <v>425.78326800000002</v>
      </c>
      <c r="I172" s="279">
        <f t="shared" si="17"/>
        <v>13199.281308000001</v>
      </c>
      <c r="J172" s="44"/>
    </row>
    <row r="173" spans="2:10" ht="45" customHeight="1" x14ac:dyDescent="0.25">
      <c r="B173" s="98">
        <v>170</v>
      </c>
      <c r="C173" s="251" t="s">
        <v>142</v>
      </c>
      <c r="D173" s="277">
        <v>617</v>
      </c>
      <c r="E173" s="251" t="s">
        <v>303</v>
      </c>
      <c r="F173" s="278">
        <v>0.91369800000000001</v>
      </c>
      <c r="G173" s="251" t="s">
        <v>157</v>
      </c>
      <c r="H173" s="279">
        <f t="shared" si="16"/>
        <v>563.751666</v>
      </c>
      <c r="I173" s="279">
        <f t="shared" si="17"/>
        <v>17476.301646</v>
      </c>
      <c r="J173" s="44"/>
    </row>
    <row r="174" spans="2:10" ht="45" customHeight="1" x14ac:dyDescent="0.25">
      <c r="B174" s="98">
        <v>171</v>
      </c>
      <c r="C174" s="251" t="s">
        <v>125</v>
      </c>
      <c r="D174" s="277">
        <v>290</v>
      </c>
      <c r="E174" s="251" t="s">
        <v>303</v>
      </c>
      <c r="F174" s="278">
        <v>0.91369800000000001</v>
      </c>
      <c r="G174" s="251" t="s">
        <v>157</v>
      </c>
      <c r="H174" s="279">
        <f t="shared" si="16"/>
        <v>264.97242</v>
      </c>
      <c r="I174" s="279">
        <f t="shared" si="17"/>
        <v>8214.1450199999999</v>
      </c>
      <c r="J174" s="44"/>
    </row>
    <row r="175" spans="2:10" ht="45" customHeight="1" x14ac:dyDescent="0.25">
      <c r="B175" s="98">
        <v>172</v>
      </c>
      <c r="C175" s="251" t="s">
        <v>309</v>
      </c>
      <c r="D175" s="277">
        <v>250</v>
      </c>
      <c r="E175" s="251" t="s">
        <v>303</v>
      </c>
      <c r="F175" s="278">
        <v>0.91369800000000001</v>
      </c>
      <c r="G175" s="251" t="s">
        <v>157</v>
      </c>
      <c r="H175" s="279">
        <f t="shared" si="16"/>
        <v>228.42449999999999</v>
      </c>
      <c r="I175" s="279">
        <f t="shared" si="17"/>
        <v>7081.1594999999998</v>
      </c>
      <c r="J175" s="44"/>
    </row>
    <row r="176" spans="2:10" ht="45" customHeight="1" x14ac:dyDescent="0.25">
      <c r="B176" s="98">
        <v>173</v>
      </c>
      <c r="C176" s="251" t="s">
        <v>120</v>
      </c>
      <c r="D176" s="277">
        <v>50</v>
      </c>
      <c r="E176" s="251" t="s">
        <v>303</v>
      </c>
      <c r="F176" s="278">
        <v>0.91369800000000001</v>
      </c>
      <c r="G176" s="251" t="s">
        <v>157</v>
      </c>
      <c r="H176" s="279">
        <f t="shared" si="16"/>
        <v>45.684899999999999</v>
      </c>
      <c r="I176" s="279">
        <f t="shared" si="17"/>
        <v>1416.2319</v>
      </c>
      <c r="J176" s="44"/>
    </row>
    <row r="177" spans="2:14" ht="45" customHeight="1" x14ac:dyDescent="0.25">
      <c r="B177" s="98">
        <v>174</v>
      </c>
      <c r="C177" s="251" t="s">
        <v>129</v>
      </c>
      <c r="D177" s="277">
        <v>151</v>
      </c>
      <c r="E177" s="251" t="s">
        <v>303</v>
      </c>
      <c r="F177" s="278">
        <v>0.91369800000000001</v>
      </c>
      <c r="G177" s="251" t="s">
        <v>157</v>
      </c>
      <c r="H177" s="279">
        <f t="shared" si="16"/>
        <v>137.96839800000001</v>
      </c>
      <c r="I177" s="279">
        <f t="shared" si="17"/>
        <v>4277.0203380000003</v>
      </c>
      <c r="J177" s="44"/>
    </row>
    <row r="178" spans="2:14" ht="45" customHeight="1" x14ac:dyDescent="0.25">
      <c r="B178" s="98">
        <v>175</v>
      </c>
      <c r="C178" s="251" t="s">
        <v>124</v>
      </c>
      <c r="D178" s="277">
        <v>107</v>
      </c>
      <c r="E178" s="251" t="s">
        <v>303</v>
      </c>
      <c r="F178" s="278">
        <v>0.91369800000000001</v>
      </c>
      <c r="G178" s="251" t="s">
        <v>157</v>
      </c>
      <c r="H178" s="279">
        <f t="shared" si="16"/>
        <v>97.765686000000002</v>
      </c>
      <c r="I178" s="279">
        <f t="shared" si="17"/>
        <v>3030.7362659999999</v>
      </c>
      <c r="J178" s="44"/>
    </row>
    <row r="179" spans="2:14" ht="45" customHeight="1" x14ac:dyDescent="0.25">
      <c r="B179" s="98">
        <v>176</v>
      </c>
      <c r="C179" s="251" t="s">
        <v>384</v>
      </c>
      <c r="D179" s="277">
        <v>160</v>
      </c>
      <c r="E179" s="251" t="s">
        <v>303</v>
      </c>
      <c r="F179" s="278">
        <v>0.91369800000000001</v>
      </c>
      <c r="G179" s="251" t="s">
        <v>157</v>
      </c>
      <c r="H179" s="279">
        <f t="shared" ref="H179:H185" si="18">D179*F179</f>
        <v>146.19167999999999</v>
      </c>
      <c r="I179" s="279">
        <f t="shared" si="17"/>
        <v>4531.9420799999998</v>
      </c>
      <c r="J179" s="44"/>
    </row>
    <row r="180" spans="2:14" ht="45" customHeight="1" x14ac:dyDescent="0.25">
      <c r="B180" s="275">
        <v>177</v>
      </c>
      <c r="C180" s="285" t="s">
        <v>390</v>
      </c>
      <c r="D180" s="286">
        <v>37</v>
      </c>
      <c r="E180" s="251" t="s">
        <v>303</v>
      </c>
      <c r="F180" s="278">
        <v>0.91369800000000001</v>
      </c>
      <c r="G180" s="251" t="s">
        <v>157</v>
      </c>
      <c r="H180" s="279">
        <f t="shared" si="18"/>
        <v>33.806826000000001</v>
      </c>
      <c r="I180" s="279">
        <f t="shared" ref="I180:I185" si="19">H180*$H$3</f>
        <v>1048.011606</v>
      </c>
      <c r="J180" s="276"/>
    </row>
    <row r="181" spans="2:14" ht="45" customHeight="1" x14ac:dyDescent="0.25">
      <c r="B181" s="275">
        <v>178</v>
      </c>
      <c r="C181" s="285" t="s">
        <v>391</v>
      </c>
      <c r="D181" s="286">
        <v>60</v>
      </c>
      <c r="E181" s="251" t="s">
        <v>303</v>
      </c>
      <c r="F181" s="278">
        <v>0.91369800000000001</v>
      </c>
      <c r="G181" s="251" t="s">
        <v>157</v>
      </c>
      <c r="H181" s="279">
        <f t="shared" si="18"/>
        <v>54.82188</v>
      </c>
      <c r="I181" s="279">
        <f t="shared" si="19"/>
        <v>1699.47828</v>
      </c>
      <c r="J181" s="276"/>
    </row>
    <row r="182" spans="2:14" ht="45" customHeight="1" x14ac:dyDescent="0.25">
      <c r="B182" s="275">
        <v>179</v>
      </c>
      <c r="C182" s="285" t="s">
        <v>126</v>
      </c>
      <c r="D182" s="286">
        <v>273</v>
      </c>
      <c r="E182" s="251" t="s">
        <v>303</v>
      </c>
      <c r="F182" s="278">
        <v>0.91369800000000001</v>
      </c>
      <c r="G182" s="251" t="s">
        <v>157</v>
      </c>
      <c r="H182" s="279">
        <f t="shared" si="18"/>
        <v>249.43955400000002</v>
      </c>
      <c r="I182" s="279">
        <f t="shared" si="19"/>
        <v>7732.6261740000009</v>
      </c>
      <c r="J182" s="276"/>
    </row>
    <row r="183" spans="2:14" ht="45" customHeight="1" x14ac:dyDescent="0.25">
      <c r="B183" s="275">
        <v>180</v>
      </c>
      <c r="C183" s="285" t="s">
        <v>283</v>
      </c>
      <c r="D183" s="286">
        <v>340</v>
      </c>
      <c r="E183" s="251" t="s">
        <v>303</v>
      </c>
      <c r="F183" s="278">
        <v>0.91369800000000001</v>
      </c>
      <c r="G183" s="251" t="s">
        <v>157</v>
      </c>
      <c r="H183" s="279">
        <f t="shared" si="18"/>
        <v>310.65732000000003</v>
      </c>
      <c r="I183" s="279">
        <f t="shared" si="19"/>
        <v>9630.3769200000006</v>
      </c>
      <c r="J183" s="276"/>
    </row>
    <row r="184" spans="2:14" ht="45" customHeight="1" x14ac:dyDescent="0.25">
      <c r="B184" s="275">
        <v>181</v>
      </c>
      <c r="C184" s="285" t="s">
        <v>284</v>
      </c>
      <c r="D184" s="286">
        <v>298</v>
      </c>
      <c r="E184" s="251" t="s">
        <v>303</v>
      </c>
      <c r="F184" s="278">
        <v>0.91369800000000001</v>
      </c>
      <c r="G184" s="251" t="s">
        <v>157</v>
      </c>
      <c r="H184" s="279">
        <f t="shared" si="18"/>
        <v>272.28200400000003</v>
      </c>
      <c r="I184" s="279">
        <f t="shared" si="19"/>
        <v>8440.7421240000003</v>
      </c>
      <c r="J184" s="276"/>
    </row>
    <row r="185" spans="2:14" ht="45" customHeight="1" x14ac:dyDescent="0.25">
      <c r="B185" s="275">
        <v>182</v>
      </c>
      <c r="C185" s="285" t="s">
        <v>392</v>
      </c>
      <c r="D185" s="286">
        <v>949</v>
      </c>
      <c r="E185" s="251" t="s">
        <v>303</v>
      </c>
      <c r="F185" s="278">
        <v>0.91369800000000001</v>
      </c>
      <c r="G185" s="251" t="s">
        <v>157</v>
      </c>
      <c r="H185" s="279">
        <f t="shared" si="18"/>
        <v>867.09940200000005</v>
      </c>
      <c r="I185" s="279">
        <f t="shared" si="19"/>
        <v>26880.081462000002</v>
      </c>
      <c r="J185" s="276"/>
    </row>
    <row r="186" spans="2:14" ht="45" customHeight="1" thickBot="1" x14ac:dyDescent="0.3">
      <c r="B186" s="170">
        <v>183</v>
      </c>
      <c r="C186" s="256" t="s">
        <v>310</v>
      </c>
      <c r="D186" s="287">
        <v>50</v>
      </c>
      <c r="E186" s="256" t="s">
        <v>303</v>
      </c>
      <c r="F186" s="283">
        <v>0.91369800000000001</v>
      </c>
      <c r="G186" s="256" t="s">
        <v>157</v>
      </c>
      <c r="H186" s="284">
        <f t="shared" si="16"/>
        <v>45.684899999999999</v>
      </c>
      <c r="I186" s="284">
        <f t="shared" si="17"/>
        <v>1416.2319</v>
      </c>
      <c r="J186" s="171"/>
    </row>
    <row r="187" spans="2:14" ht="45" customHeight="1" thickBot="1" x14ac:dyDescent="0.5">
      <c r="B187" s="395" t="s">
        <v>158</v>
      </c>
      <c r="C187" s="396"/>
      <c r="D187" s="396"/>
      <c r="E187" s="396"/>
      <c r="F187" s="396"/>
      <c r="G187" s="396"/>
      <c r="H187" s="396"/>
      <c r="I187" s="51">
        <f>ROUND(SUBTOTAL(9,I5:I186)/1000,2)</f>
        <v>1094.79</v>
      </c>
      <c r="J187" s="53"/>
    </row>
    <row r="188" spans="2:14" ht="45" customHeight="1" x14ac:dyDescent="0.25">
      <c r="B188" s="16" t="s">
        <v>169</v>
      </c>
    </row>
    <row r="189" spans="2:14" ht="45" customHeight="1" x14ac:dyDescent="0.25">
      <c r="H189" s="114"/>
      <c r="I189" s="243"/>
    </row>
    <row r="190" spans="2:14" ht="45" customHeight="1" x14ac:dyDescent="0.4">
      <c r="E190" s="269"/>
      <c r="F190" s="269"/>
      <c r="G190" s="269"/>
      <c r="H190" s="269"/>
      <c r="I190" s="242"/>
      <c r="J190" s="223"/>
      <c r="K190" s="223"/>
      <c r="L190" s="223"/>
      <c r="M190" s="223"/>
      <c r="N190" s="223"/>
    </row>
    <row r="192" spans="2:14" ht="45" customHeight="1" x14ac:dyDescent="0.25">
      <c r="I192" s="243"/>
    </row>
  </sheetData>
  <autoFilter ref="B4:J188" xr:uid="{00000000-0009-0000-0000-000001000000}"/>
  <mergeCells count="2">
    <mergeCell ref="B2:J2"/>
    <mergeCell ref="B187:H187"/>
  </mergeCells>
  <printOptions horizontalCentered="1"/>
  <pageMargins left="0.25" right="0.25" top="0.75" bottom="0.75" header="0.3" footer="0.3"/>
  <pageSetup paperSize="9" scale="31" fitToHeight="0" orientation="portrait" r:id="rId1"/>
  <headerFooter>
    <oddFooter>&amp;CVia Ambiental Engenharia e Serviços S.A.&amp;RPágina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992AC-71E0-4813-9D3A-8A6728F23D23}">
  <sheetPr>
    <pageSetUpPr fitToPage="1"/>
  </sheetPr>
  <dimension ref="B1:V10"/>
  <sheetViews>
    <sheetView zoomScale="50" zoomScaleNormal="50" zoomScaleSheetLayoutView="30" workbookViewId="0">
      <selection activeCell="I7" sqref="I7"/>
    </sheetView>
  </sheetViews>
  <sheetFormatPr defaultColWidth="9.140625" defaultRowHeight="15.75" x14ac:dyDescent="0.25"/>
  <cols>
    <col min="1" max="1" width="3.85546875" style="77" customWidth="1"/>
    <col min="2" max="2" width="105" style="77" customWidth="1"/>
    <col min="3" max="3" width="105.140625" style="77" customWidth="1"/>
    <col min="4" max="16384" width="9.140625" style="77"/>
  </cols>
  <sheetData>
    <row r="1" spans="2:22" ht="16.5" thickBot="1" x14ac:dyDescent="0.3"/>
    <row r="2" spans="2:22" ht="27" customHeight="1" x14ac:dyDescent="0.25">
      <c r="B2" s="490" t="s">
        <v>347</v>
      </c>
      <c r="C2" s="491"/>
    </row>
    <row r="3" spans="2:22" ht="15" customHeight="1" x14ac:dyDescent="0.25">
      <c r="B3" s="492"/>
      <c r="C3" s="493"/>
    </row>
    <row r="4" spans="2:22" ht="15" customHeight="1" x14ac:dyDescent="0.25">
      <c r="B4" s="492"/>
      <c r="C4" s="493"/>
    </row>
    <row r="5" spans="2:22" ht="15" customHeight="1" thickBot="1" x14ac:dyDescent="0.3">
      <c r="B5" s="494"/>
      <c r="C5" s="495"/>
    </row>
    <row r="6" spans="2:22" ht="41.25" customHeight="1" thickBot="1" x14ac:dyDescent="0.3">
      <c r="B6" s="496" t="s">
        <v>369</v>
      </c>
      <c r="C6" s="497"/>
    </row>
    <row r="7" spans="2:22" ht="408.75" customHeight="1" x14ac:dyDescent="0.25">
      <c r="B7" s="165"/>
      <c r="C7" s="166"/>
    </row>
    <row r="8" spans="2:22" ht="409.6" customHeight="1" thickBot="1" x14ac:dyDescent="0.3">
      <c r="B8" s="177"/>
      <c r="C8" s="186"/>
      <c r="V8" s="77" t="s">
        <v>328</v>
      </c>
    </row>
    <row r="9" spans="2:22" x14ac:dyDescent="0.25">
      <c r="B9" s="238"/>
      <c r="C9" s="239"/>
    </row>
    <row r="10" spans="2:22" ht="16.5" thickBot="1" x14ac:dyDescent="0.3">
      <c r="B10" s="240"/>
      <c r="C10" s="241"/>
    </row>
  </sheetData>
  <mergeCells count="2">
    <mergeCell ref="B2:C5"/>
    <mergeCell ref="B6:C6"/>
  </mergeCells>
  <printOptions horizontalCentered="1"/>
  <pageMargins left="7.874015748031496E-2" right="7.874015748031496E-2" top="0.35433070866141736" bottom="0.51181102362204722" header="0.19685039370078741" footer="0.31496062992125984"/>
  <pageSetup paperSize="9" scale="48" fitToHeight="0" orientation="portrait" r:id="rId1"/>
  <headerFooter>
    <oddFooter>&amp;CPriopriedade da Via Ambiental Eng. e Serviços S.A.&amp;RPágina &amp;P de &amp;N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B1:C11"/>
  <sheetViews>
    <sheetView zoomScale="40" zoomScaleNormal="40" zoomScaleSheetLayoutView="30" workbookViewId="0">
      <selection activeCell="M8" sqref="M8"/>
    </sheetView>
  </sheetViews>
  <sheetFormatPr defaultColWidth="9.140625" defaultRowHeight="15.75" x14ac:dyDescent="0.25"/>
  <cols>
    <col min="1" max="1" width="3.85546875" style="77" customWidth="1"/>
    <col min="2" max="2" width="105" style="77" customWidth="1"/>
    <col min="3" max="3" width="105.140625" style="77" customWidth="1"/>
    <col min="4" max="16384" width="9.140625" style="77"/>
  </cols>
  <sheetData>
    <row r="1" spans="2:3" ht="16.5" thickBot="1" x14ac:dyDescent="0.3"/>
    <row r="2" spans="2:3" ht="27" customHeight="1" x14ac:dyDescent="0.25">
      <c r="B2" s="490" t="s">
        <v>311</v>
      </c>
      <c r="C2" s="491"/>
    </row>
    <row r="3" spans="2:3" ht="15" customHeight="1" x14ac:dyDescent="0.25">
      <c r="B3" s="492"/>
      <c r="C3" s="493"/>
    </row>
    <row r="4" spans="2:3" ht="15" customHeight="1" x14ac:dyDescent="0.25">
      <c r="B4" s="492"/>
      <c r="C4" s="493"/>
    </row>
    <row r="5" spans="2:3" ht="15" customHeight="1" thickBot="1" x14ac:dyDescent="0.3">
      <c r="B5" s="494"/>
      <c r="C5" s="495"/>
    </row>
    <row r="6" spans="2:3" ht="41.25" customHeight="1" thickBot="1" x14ac:dyDescent="0.3">
      <c r="B6" s="496" t="s">
        <v>401</v>
      </c>
      <c r="C6" s="497"/>
    </row>
    <row r="7" spans="2:3" ht="408.75" customHeight="1" x14ac:dyDescent="0.25">
      <c r="B7" s="165"/>
      <c r="C7" s="166"/>
    </row>
    <row r="8" spans="2:3" ht="409.6" customHeight="1" x14ac:dyDescent="0.25">
      <c r="B8" s="115"/>
      <c r="C8" s="116"/>
    </row>
    <row r="9" spans="2:3" ht="407.25" customHeight="1" x14ac:dyDescent="0.25">
      <c r="B9" s="115"/>
      <c r="C9" s="116"/>
    </row>
    <row r="10" spans="2:3" ht="409.6" customHeight="1" thickBot="1" x14ac:dyDescent="0.3">
      <c r="B10" s="119"/>
      <c r="C10" s="120"/>
    </row>
    <row r="11" spans="2:3" x14ac:dyDescent="0.25">
      <c r="B11" s="78"/>
      <c r="C11" s="176"/>
    </row>
  </sheetData>
  <mergeCells count="2">
    <mergeCell ref="B2:C5"/>
    <mergeCell ref="B6:C6"/>
  </mergeCells>
  <printOptions horizontalCentered="1"/>
  <pageMargins left="7.874015748031496E-2" right="7.874015748031496E-2" top="0.35433070866141736" bottom="0.51181102362204722" header="0.19685039370078741" footer="0.31496062992125984"/>
  <pageSetup paperSize="9" scale="48" fitToHeight="0" orientation="portrait" r:id="rId1"/>
  <headerFooter>
    <oddFooter>&amp;CPriopriedade da Via Ambiental Eng. e Serviços S.A.&amp;RPágina &amp;P de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B1:C160"/>
  <sheetViews>
    <sheetView zoomScale="40" zoomScaleNormal="40" zoomScaleSheetLayoutView="30" workbookViewId="0">
      <selection activeCell="M7" sqref="M7"/>
    </sheetView>
  </sheetViews>
  <sheetFormatPr defaultColWidth="9.140625" defaultRowHeight="15.75" x14ac:dyDescent="0.25"/>
  <cols>
    <col min="1" max="1" width="3.85546875" style="77" customWidth="1"/>
    <col min="2" max="2" width="103.85546875" style="77" customWidth="1"/>
    <col min="3" max="3" width="103.7109375" style="77" customWidth="1"/>
    <col min="4" max="16384" width="9.140625" style="77"/>
  </cols>
  <sheetData>
    <row r="1" spans="2:3" ht="16.5" thickBot="1" x14ac:dyDescent="0.3"/>
    <row r="2" spans="2:3" ht="27" customHeight="1" x14ac:dyDescent="0.25">
      <c r="B2" s="490" t="s">
        <v>312</v>
      </c>
      <c r="C2" s="491"/>
    </row>
    <row r="3" spans="2:3" ht="15" customHeight="1" x14ac:dyDescent="0.25">
      <c r="B3" s="492"/>
      <c r="C3" s="493"/>
    </row>
    <row r="4" spans="2:3" ht="15" customHeight="1" x14ac:dyDescent="0.25">
      <c r="B4" s="492"/>
      <c r="C4" s="493"/>
    </row>
    <row r="5" spans="2:3" ht="15" customHeight="1" thickBot="1" x14ac:dyDescent="0.3">
      <c r="B5" s="494"/>
      <c r="C5" s="495"/>
    </row>
    <row r="6" spans="2:3" ht="41.25" customHeight="1" thickBot="1" x14ac:dyDescent="0.3">
      <c r="B6" s="496" t="s">
        <v>401</v>
      </c>
      <c r="C6" s="497"/>
    </row>
    <row r="7" spans="2:3" ht="408.75" customHeight="1" x14ac:dyDescent="0.25">
      <c r="B7" s="117"/>
      <c r="C7" s="118"/>
    </row>
    <row r="8" spans="2:3" ht="396" customHeight="1" x14ac:dyDescent="0.25">
      <c r="B8" s="165"/>
      <c r="C8" s="166"/>
    </row>
    <row r="9" spans="2:3" ht="378.75" customHeight="1" x14ac:dyDescent="0.25">
      <c r="B9" s="115"/>
      <c r="C9" s="116"/>
    </row>
    <row r="10" spans="2:3" ht="391.5" customHeight="1" thickBot="1" x14ac:dyDescent="0.3">
      <c r="B10" s="119"/>
      <c r="C10" s="120"/>
    </row>
    <row r="11" spans="2:3" ht="35.25" customHeight="1" x14ac:dyDescent="0.25">
      <c r="B11" s="78"/>
      <c r="C11" s="176"/>
    </row>
    <row r="12" spans="2:3" ht="35.25" customHeight="1" x14ac:dyDescent="0.25">
      <c r="B12" s="78"/>
      <c r="C12" s="176"/>
    </row>
    <row r="13" spans="2:3" ht="35.25" customHeight="1" x14ac:dyDescent="0.25">
      <c r="B13" s="78"/>
      <c r="C13" s="79"/>
    </row>
    <row r="14" spans="2:3" ht="35.25" customHeight="1" x14ac:dyDescent="0.25">
      <c r="B14" s="78"/>
      <c r="C14" s="79"/>
    </row>
    <row r="15" spans="2:3" ht="35.25" customHeight="1" x14ac:dyDescent="0.25">
      <c r="B15" s="78"/>
      <c r="C15" s="79"/>
    </row>
    <row r="16" spans="2:3" ht="35.25" customHeight="1" x14ac:dyDescent="0.25">
      <c r="B16" s="78"/>
      <c r="C16" s="79"/>
    </row>
    <row r="17" spans="2:3" ht="35.25" customHeight="1" x14ac:dyDescent="0.25">
      <c r="B17" s="78"/>
      <c r="C17" s="79"/>
    </row>
    <row r="18" spans="2:3" ht="35.25" customHeight="1" x14ac:dyDescent="0.25">
      <c r="B18" s="78"/>
      <c r="C18" s="79"/>
    </row>
    <row r="19" spans="2:3" ht="35.25" customHeight="1" x14ac:dyDescent="0.25">
      <c r="B19" s="78"/>
      <c r="C19" s="79"/>
    </row>
    <row r="20" spans="2:3" ht="35.25" customHeight="1" x14ac:dyDescent="0.25">
      <c r="B20" s="78"/>
      <c r="C20" s="79"/>
    </row>
    <row r="21" spans="2:3" ht="35.25" customHeight="1" x14ac:dyDescent="0.25">
      <c r="B21" s="78"/>
      <c r="C21" s="79"/>
    </row>
    <row r="22" spans="2:3" ht="35.25" customHeight="1" x14ac:dyDescent="0.25">
      <c r="B22" s="78"/>
      <c r="C22" s="79"/>
    </row>
    <row r="23" spans="2:3" ht="35.25" customHeight="1" x14ac:dyDescent="0.25">
      <c r="B23" s="78"/>
      <c r="C23" s="79"/>
    </row>
    <row r="24" spans="2:3" ht="35.25" customHeight="1" x14ac:dyDescent="0.25">
      <c r="B24" s="78"/>
      <c r="C24" s="79"/>
    </row>
    <row r="25" spans="2:3" ht="35.25" customHeight="1" x14ac:dyDescent="0.25">
      <c r="B25" s="78"/>
      <c r="C25" s="79"/>
    </row>
    <row r="26" spans="2:3" ht="35.25" customHeight="1" x14ac:dyDescent="0.25">
      <c r="B26" s="78"/>
      <c r="C26" s="79"/>
    </row>
    <row r="27" spans="2:3" ht="35.25" customHeight="1" x14ac:dyDescent="0.25">
      <c r="B27" s="78"/>
      <c r="C27" s="79"/>
    </row>
    <row r="28" spans="2:3" ht="35.25" customHeight="1" x14ac:dyDescent="0.25">
      <c r="B28" s="78"/>
      <c r="C28" s="79"/>
    </row>
    <row r="29" spans="2:3" ht="35.25" customHeight="1" x14ac:dyDescent="0.25">
      <c r="B29" s="78"/>
      <c r="C29" s="79"/>
    </row>
    <row r="30" spans="2:3" ht="35.25" customHeight="1" x14ac:dyDescent="0.25">
      <c r="B30" s="78"/>
      <c r="C30" s="79"/>
    </row>
    <row r="31" spans="2:3" ht="35.25" customHeight="1" x14ac:dyDescent="0.25">
      <c r="B31" s="78"/>
      <c r="C31" s="79"/>
    </row>
    <row r="32" spans="2:3" ht="35.25" customHeight="1" x14ac:dyDescent="0.25">
      <c r="B32" s="78"/>
      <c r="C32" s="79"/>
    </row>
    <row r="33" spans="2:3" ht="35.25" customHeight="1" x14ac:dyDescent="0.25">
      <c r="B33" s="78"/>
      <c r="C33" s="79"/>
    </row>
    <row r="34" spans="2:3" ht="35.25" customHeight="1" x14ac:dyDescent="0.25">
      <c r="B34" s="78"/>
      <c r="C34" s="79"/>
    </row>
    <row r="35" spans="2:3" ht="35.25" customHeight="1" x14ac:dyDescent="0.25">
      <c r="B35" s="78"/>
      <c r="C35" s="79"/>
    </row>
    <row r="36" spans="2:3" ht="35.25" customHeight="1" x14ac:dyDescent="0.25">
      <c r="B36" s="78"/>
      <c r="C36" s="79"/>
    </row>
    <row r="37" spans="2:3" ht="35.25" customHeight="1" x14ac:dyDescent="0.25">
      <c r="B37" s="78"/>
      <c r="C37" s="79"/>
    </row>
    <row r="38" spans="2:3" ht="35.25" customHeight="1" x14ac:dyDescent="0.25">
      <c r="B38" s="78"/>
      <c r="C38" s="79"/>
    </row>
    <row r="39" spans="2:3" ht="35.25" customHeight="1" x14ac:dyDescent="0.25">
      <c r="B39" s="78"/>
      <c r="C39" s="79"/>
    </row>
    <row r="40" spans="2:3" ht="35.25" customHeight="1" x14ac:dyDescent="0.25">
      <c r="B40" s="78"/>
      <c r="C40" s="79"/>
    </row>
    <row r="41" spans="2:3" ht="35.25" customHeight="1" x14ac:dyDescent="0.25">
      <c r="B41" s="78"/>
      <c r="C41" s="79"/>
    </row>
    <row r="42" spans="2:3" ht="35.25" customHeight="1" x14ac:dyDescent="0.25">
      <c r="B42" s="78"/>
      <c r="C42" s="79"/>
    </row>
    <row r="43" spans="2:3" ht="35.25" customHeight="1" x14ac:dyDescent="0.25">
      <c r="B43" s="78"/>
      <c r="C43" s="79"/>
    </row>
    <row r="44" spans="2:3" ht="35.25" customHeight="1" x14ac:dyDescent="0.25">
      <c r="B44" s="78"/>
      <c r="C44" s="79"/>
    </row>
    <row r="45" spans="2:3" ht="35.25" customHeight="1" x14ac:dyDescent="0.25">
      <c r="B45" s="78"/>
      <c r="C45" s="79"/>
    </row>
    <row r="46" spans="2:3" ht="35.25" customHeight="1" x14ac:dyDescent="0.25">
      <c r="B46" s="78"/>
      <c r="C46" s="79"/>
    </row>
    <row r="47" spans="2:3" ht="35.25" customHeight="1" x14ac:dyDescent="0.25">
      <c r="B47" s="78"/>
      <c r="C47" s="79"/>
    </row>
    <row r="48" spans="2:3" ht="35.25" customHeight="1" x14ac:dyDescent="0.25">
      <c r="B48" s="78"/>
      <c r="C48" s="79"/>
    </row>
    <row r="49" spans="2:3" ht="35.25" customHeight="1" x14ac:dyDescent="0.25">
      <c r="B49" s="78"/>
      <c r="C49" s="79"/>
    </row>
    <row r="50" spans="2:3" ht="35.25" customHeight="1" x14ac:dyDescent="0.25">
      <c r="B50" s="78"/>
      <c r="C50" s="79"/>
    </row>
    <row r="51" spans="2:3" ht="35.25" customHeight="1" x14ac:dyDescent="0.25">
      <c r="B51" s="78"/>
      <c r="C51" s="79"/>
    </row>
    <row r="52" spans="2:3" ht="35.25" customHeight="1" x14ac:dyDescent="0.25">
      <c r="B52" s="78"/>
      <c r="C52" s="79"/>
    </row>
    <row r="53" spans="2:3" ht="35.25" customHeight="1" x14ac:dyDescent="0.25">
      <c r="B53" s="78"/>
      <c r="C53" s="79"/>
    </row>
    <row r="54" spans="2:3" ht="35.25" customHeight="1" x14ac:dyDescent="0.25">
      <c r="B54" s="78"/>
      <c r="C54" s="79"/>
    </row>
    <row r="55" spans="2:3" ht="35.25" customHeight="1" x14ac:dyDescent="0.25">
      <c r="B55" s="78"/>
      <c r="C55" s="79"/>
    </row>
    <row r="56" spans="2:3" ht="35.25" customHeight="1" x14ac:dyDescent="0.25">
      <c r="B56" s="78"/>
      <c r="C56" s="79"/>
    </row>
    <row r="57" spans="2:3" ht="35.25" customHeight="1" x14ac:dyDescent="0.25">
      <c r="B57" s="78"/>
      <c r="C57" s="79"/>
    </row>
    <row r="58" spans="2:3" ht="35.25" customHeight="1" x14ac:dyDescent="0.25">
      <c r="B58" s="78"/>
      <c r="C58" s="79"/>
    </row>
    <row r="59" spans="2:3" ht="35.25" customHeight="1" x14ac:dyDescent="0.25">
      <c r="B59" s="78"/>
      <c r="C59" s="79"/>
    </row>
    <row r="60" spans="2:3" ht="35.25" customHeight="1" x14ac:dyDescent="0.25">
      <c r="B60" s="78"/>
      <c r="C60" s="79"/>
    </row>
    <row r="61" spans="2:3" ht="35.25" customHeight="1" x14ac:dyDescent="0.25">
      <c r="B61" s="78"/>
      <c r="C61" s="79"/>
    </row>
    <row r="62" spans="2:3" ht="35.25" customHeight="1" x14ac:dyDescent="0.25">
      <c r="B62" s="78"/>
      <c r="C62" s="79"/>
    </row>
    <row r="63" spans="2:3" ht="35.25" customHeight="1" x14ac:dyDescent="0.25">
      <c r="B63" s="78"/>
      <c r="C63" s="79"/>
    </row>
    <row r="64" spans="2:3" ht="35.25" customHeight="1" x14ac:dyDescent="0.25">
      <c r="B64" s="78"/>
      <c r="C64" s="79"/>
    </row>
    <row r="65" spans="2:3" ht="35.25" customHeight="1" x14ac:dyDescent="0.25">
      <c r="B65" s="78"/>
      <c r="C65" s="79"/>
    </row>
    <row r="66" spans="2:3" ht="35.25" customHeight="1" x14ac:dyDescent="0.25">
      <c r="B66" s="78"/>
      <c r="C66" s="79"/>
    </row>
    <row r="67" spans="2:3" ht="35.25" customHeight="1" x14ac:dyDescent="0.25">
      <c r="B67" s="78"/>
      <c r="C67" s="79"/>
    </row>
    <row r="68" spans="2:3" ht="35.25" customHeight="1" x14ac:dyDescent="0.25">
      <c r="B68" s="78"/>
      <c r="C68" s="79"/>
    </row>
    <row r="69" spans="2:3" ht="35.25" customHeight="1" x14ac:dyDescent="0.25">
      <c r="B69" s="78"/>
      <c r="C69" s="79"/>
    </row>
    <row r="70" spans="2:3" ht="35.25" customHeight="1" x14ac:dyDescent="0.25">
      <c r="B70" s="78"/>
      <c r="C70" s="79"/>
    </row>
    <row r="71" spans="2:3" ht="35.25" customHeight="1" x14ac:dyDescent="0.25">
      <c r="B71" s="78"/>
      <c r="C71" s="79"/>
    </row>
    <row r="72" spans="2:3" ht="35.25" customHeight="1" x14ac:dyDescent="0.25">
      <c r="B72" s="78"/>
      <c r="C72" s="79"/>
    </row>
    <row r="73" spans="2:3" ht="35.25" customHeight="1" x14ac:dyDescent="0.25">
      <c r="B73" s="78"/>
      <c r="C73" s="79"/>
    </row>
    <row r="74" spans="2:3" ht="35.25" customHeight="1" x14ac:dyDescent="0.25">
      <c r="B74" s="78"/>
      <c r="C74" s="79"/>
    </row>
    <row r="75" spans="2:3" ht="35.25" customHeight="1" x14ac:dyDescent="0.25">
      <c r="B75" s="78"/>
      <c r="C75" s="79"/>
    </row>
    <row r="76" spans="2:3" ht="35.25" customHeight="1" x14ac:dyDescent="0.25">
      <c r="B76" s="78"/>
      <c r="C76" s="79"/>
    </row>
    <row r="77" spans="2:3" ht="35.25" customHeight="1" x14ac:dyDescent="0.25">
      <c r="B77" s="78"/>
      <c r="C77" s="79"/>
    </row>
    <row r="78" spans="2:3" ht="35.25" customHeight="1" x14ac:dyDescent="0.25">
      <c r="B78" s="78"/>
      <c r="C78" s="79"/>
    </row>
    <row r="79" spans="2:3" ht="35.25" customHeight="1" x14ac:dyDescent="0.25">
      <c r="B79" s="78"/>
      <c r="C79" s="79"/>
    </row>
    <row r="80" spans="2:3" ht="35.25" customHeight="1" x14ac:dyDescent="0.25">
      <c r="B80" s="78"/>
      <c r="C80" s="79"/>
    </row>
    <row r="81" spans="2:3" ht="35.25" customHeight="1" x14ac:dyDescent="0.25">
      <c r="B81" s="78"/>
      <c r="C81" s="79"/>
    </row>
    <row r="82" spans="2:3" ht="35.25" customHeight="1" x14ac:dyDescent="0.25">
      <c r="B82" s="78"/>
      <c r="C82" s="79"/>
    </row>
    <row r="83" spans="2:3" ht="35.25" customHeight="1" x14ac:dyDescent="0.25">
      <c r="B83" s="78"/>
      <c r="C83" s="79"/>
    </row>
    <row r="84" spans="2:3" ht="35.25" customHeight="1" x14ac:dyDescent="0.25">
      <c r="B84" s="78"/>
      <c r="C84" s="79"/>
    </row>
    <row r="85" spans="2:3" ht="35.25" customHeight="1" x14ac:dyDescent="0.25">
      <c r="B85" s="78"/>
      <c r="C85" s="79"/>
    </row>
    <row r="86" spans="2:3" ht="35.25" customHeight="1" x14ac:dyDescent="0.25">
      <c r="B86" s="78"/>
      <c r="C86" s="79"/>
    </row>
    <row r="87" spans="2:3" ht="35.25" customHeight="1" x14ac:dyDescent="0.25">
      <c r="B87" s="78"/>
      <c r="C87" s="79"/>
    </row>
    <row r="88" spans="2:3" ht="35.25" customHeight="1" x14ac:dyDescent="0.25">
      <c r="B88" s="78"/>
      <c r="C88" s="79"/>
    </row>
    <row r="89" spans="2:3" ht="35.25" customHeight="1" x14ac:dyDescent="0.25">
      <c r="B89" s="78"/>
      <c r="C89" s="79"/>
    </row>
    <row r="90" spans="2:3" ht="35.25" customHeight="1" x14ac:dyDescent="0.25">
      <c r="B90" s="78"/>
      <c r="C90" s="79"/>
    </row>
    <row r="91" spans="2:3" ht="35.25" customHeight="1" x14ac:dyDescent="0.25">
      <c r="B91" s="78"/>
      <c r="C91" s="79"/>
    </row>
    <row r="92" spans="2:3" ht="35.25" customHeight="1" x14ac:dyDescent="0.25">
      <c r="B92" s="78"/>
      <c r="C92" s="79"/>
    </row>
    <row r="93" spans="2:3" ht="35.25" customHeight="1" x14ac:dyDescent="0.25">
      <c r="B93" s="78"/>
      <c r="C93" s="79"/>
    </row>
    <row r="94" spans="2:3" ht="35.25" customHeight="1" x14ac:dyDescent="0.25">
      <c r="B94" s="78"/>
      <c r="C94" s="79"/>
    </row>
    <row r="95" spans="2:3" ht="35.25" customHeight="1" x14ac:dyDescent="0.25">
      <c r="B95" s="78"/>
      <c r="C95" s="79"/>
    </row>
    <row r="96" spans="2:3" ht="35.25" customHeight="1" x14ac:dyDescent="0.25">
      <c r="B96" s="78"/>
      <c r="C96" s="79"/>
    </row>
    <row r="97" spans="2:3" ht="35.25" customHeight="1" x14ac:dyDescent="0.25">
      <c r="B97" s="78"/>
      <c r="C97" s="79"/>
    </row>
    <row r="98" spans="2:3" ht="35.25" customHeight="1" x14ac:dyDescent="0.25">
      <c r="B98" s="78"/>
      <c r="C98" s="79"/>
    </row>
    <row r="99" spans="2:3" ht="35.25" customHeight="1" x14ac:dyDescent="0.25">
      <c r="B99" s="78"/>
      <c r="C99" s="79"/>
    </row>
    <row r="100" spans="2:3" ht="35.25" customHeight="1" x14ac:dyDescent="0.25">
      <c r="B100" s="78"/>
      <c r="C100" s="79"/>
    </row>
    <row r="101" spans="2:3" ht="35.25" customHeight="1" x14ac:dyDescent="0.25">
      <c r="B101" s="78"/>
      <c r="C101" s="79"/>
    </row>
    <row r="102" spans="2:3" ht="35.25" customHeight="1" x14ac:dyDescent="0.25">
      <c r="B102" s="78"/>
      <c r="C102" s="79"/>
    </row>
    <row r="103" spans="2:3" ht="35.25" customHeight="1" x14ac:dyDescent="0.25">
      <c r="B103" s="78"/>
      <c r="C103" s="79"/>
    </row>
    <row r="104" spans="2:3" ht="35.25" customHeight="1" x14ac:dyDescent="0.25">
      <c r="B104" s="78"/>
      <c r="C104" s="79"/>
    </row>
    <row r="105" spans="2:3" ht="35.25" customHeight="1" x14ac:dyDescent="0.25">
      <c r="B105" s="78"/>
      <c r="C105" s="79"/>
    </row>
    <row r="106" spans="2:3" ht="35.25" customHeight="1" x14ac:dyDescent="0.25">
      <c r="B106" s="78"/>
      <c r="C106" s="79"/>
    </row>
    <row r="107" spans="2:3" ht="35.25" customHeight="1" x14ac:dyDescent="0.25">
      <c r="B107" s="78"/>
      <c r="C107" s="79"/>
    </row>
    <row r="108" spans="2:3" ht="35.25" customHeight="1" x14ac:dyDescent="0.25">
      <c r="B108" s="78"/>
      <c r="C108" s="79"/>
    </row>
    <row r="109" spans="2:3" ht="35.25" customHeight="1" x14ac:dyDescent="0.25">
      <c r="B109" s="78"/>
      <c r="C109" s="79"/>
    </row>
    <row r="110" spans="2:3" ht="35.25" customHeight="1" x14ac:dyDescent="0.25">
      <c r="B110" s="78"/>
      <c r="C110" s="79"/>
    </row>
    <row r="111" spans="2:3" ht="35.25" customHeight="1" x14ac:dyDescent="0.25">
      <c r="B111" s="78"/>
      <c r="C111" s="79"/>
    </row>
    <row r="112" spans="2:3" ht="35.25" customHeight="1" x14ac:dyDescent="0.25">
      <c r="B112" s="78"/>
      <c r="C112" s="79"/>
    </row>
    <row r="113" spans="2:3" ht="35.25" customHeight="1" x14ac:dyDescent="0.25">
      <c r="B113" s="78"/>
      <c r="C113" s="79"/>
    </row>
    <row r="114" spans="2:3" ht="35.25" customHeight="1" x14ac:dyDescent="0.25">
      <c r="B114" s="78"/>
      <c r="C114" s="79"/>
    </row>
    <row r="115" spans="2:3" ht="35.25" customHeight="1" x14ac:dyDescent="0.25">
      <c r="B115" s="78"/>
      <c r="C115" s="79"/>
    </row>
    <row r="116" spans="2:3" ht="35.25" customHeight="1" x14ac:dyDescent="0.25">
      <c r="B116" s="78"/>
      <c r="C116" s="79"/>
    </row>
    <row r="117" spans="2:3" ht="35.25" customHeight="1" x14ac:dyDescent="0.25">
      <c r="B117" s="78"/>
      <c r="C117" s="79"/>
    </row>
    <row r="118" spans="2:3" ht="35.25" customHeight="1" x14ac:dyDescent="0.25">
      <c r="B118" s="78"/>
      <c r="C118" s="79"/>
    </row>
    <row r="119" spans="2:3" ht="35.25" customHeight="1" x14ac:dyDescent="0.25">
      <c r="B119" s="78"/>
      <c r="C119" s="79"/>
    </row>
    <row r="120" spans="2:3" ht="35.25" customHeight="1" x14ac:dyDescent="0.25">
      <c r="B120" s="78"/>
      <c r="C120" s="79"/>
    </row>
    <row r="121" spans="2:3" ht="35.25" customHeight="1" x14ac:dyDescent="0.25">
      <c r="B121" s="78"/>
      <c r="C121" s="79"/>
    </row>
    <row r="122" spans="2:3" ht="35.25" customHeight="1" x14ac:dyDescent="0.25">
      <c r="B122" s="78"/>
      <c r="C122" s="79"/>
    </row>
    <row r="123" spans="2:3" ht="35.25" customHeight="1" x14ac:dyDescent="0.25">
      <c r="B123" s="78"/>
      <c r="C123" s="79"/>
    </row>
    <row r="124" spans="2:3" ht="35.25" customHeight="1" x14ac:dyDescent="0.25">
      <c r="B124" s="78"/>
      <c r="C124" s="79"/>
    </row>
    <row r="125" spans="2:3" ht="35.25" customHeight="1" x14ac:dyDescent="0.25">
      <c r="B125" s="78"/>
      <c r="C125" s="79"/>
    </row>
    <row r="126" spans="2:3" ht="35.25" customHeight="1" x14ac:dyDescent="0.25">
      <c r="B126" s="78"/>
      <c r="C126" s="79"/>
    </row>
    <row r="127" spans="2:3" ht="35.25" customHeight="1" x14ac:dyDescent="0.25">
      <c r="B127" s="78"/>
      <c r="C127" s="79"/>
    </row>
    <row r="128" spans="2:3" ht="35.25" customHeight="1" x14ac:dyDescent="0.25">
      <c r="B128" s="78"/>
      <c r="C128" s="79"/>
    </row>
    <row r="129" spans="2:3" ht="35.25" customHeight="1" x14ac:dyDescent="0.25">
      <c r="B129" s="78"/>
      <c r="C129" s="79"/>
    </row>
    <row r="130" spans="2:3" ht="35.25" customHeight="1" x14ac:dyDescent="0.25">
      <c r="B130" s="78"/>
      <c r="C130" s="79"/>
    </row>
    <row r="131" spans="2:3" ht="35.25" customHeight="1" x14ac:dyDescent="0.25">
      <c r="B131" s="78"/>
      <c r="C131" s="79"/>
    </row>
    <row r="132" spans="2:3" ht="35.25" customHeight="1" x14ac:dyDescent="0.25">
      <c r="B132" s="78"/>
      <c r="C132" s="79"/>
    </row>
    <row r="133" spans="2:3" ht="35.25" customHeight="1" x14ac:dyDescent="0.25">
      <c r="B133" s="78"/>
      <c r="C133" s="79"/>
    </row>
    <row r="134" spans="2:3" ht="35.25" customHeight="1" x14ac:dyDescent="0.25">
      <c r="B134" s="78"/>
      <c r="C134" s="79"/>
    </row>
    <row r="135" spans="2:3" ht="35.25" customHeight="1" x14ac:dyDescent="0.25">
      <c r="B135" s="78"/>
      <c r="C135" s="79"/>
    </row>
    <row r="136" spans="2:3" ht="35.25" customHeight="1" x14ac:dyDescent="0.25">
      <c r="B136" s="78"/>
      <c r="C136" s="79"/>
    </row>
    <row r="137" spans="2:3" ht="35.25" customHeight="1" x14ac:dyDescent="0.25">
      <c r="B137" s="78"/>
      <c r="C137" s="79"/>
    </row>
    <row r="138" spans="2:3" ht="35.25" customHeight="1" x14ac:dyDescent="0.25">
      <c r="B138" s="78"/>
      <c r="C138" s="79"/>
    </row>
    <row r="139" spans="2:3" ht="35.25" customHeight="1" x14ac:dyDescent="0.25">
      <c r="B139" s="78"/>
      <c r="C139" s="79"/>
    </row>
    <row r="140" spans="2:3" ht="35.25" customHeight="1" x14ac:dyDescent="0.25">
      <c r="B140" s="78"/>
      <c r="C140" s="79"/>
    </row>
    <row r="141" spans="2:3" ht="35.25" customHeight="1" x14ac:dyDescent="0.25">
      <c r="B141" s="78"/>
      <c r="C141" s="79"/>
    </row>
    <row r="142" spans="2:3" ht="35.25" customHeight="1" x14ac:dyDescent="0.25">
      <c r="B142" s="78"/>
      <c r="C142" s="79"/>
    </row>
    <row r="143" spans="2:3" ht="35.25" customHeight="1" x14ac:dyDescent="0.25">
      <c r="B143" s="78"/>
      <c r="C143" s="79"/>
    </row>
    <row r="144" spans="2:3" ht="35.25" customHeight="1" x14ac:dyDescent="0.25">
      <c r="B144" s="78"/>
      <c r="C144" s="79"/>
    </row>
    <row r="145" spans="2:3" ht="35.25" customHeight="1" x14ac:dyDescent="0.25">
      <c r="B145" s="78"/>
      <c r="C145" s="79"/>
    </row>
    <row r="146" spans="2:3" ht="35.25" customHeight="1" x14ac:dyDescent="0.25">
      <c r="B146" s="78"/>
      <c r="C146" s="79"/>
    </row>
    <row r="147" spans="2:3" ht="35.25" customHeight="1" x14ac:dyDescent="0.25">
      <c r="B147" s="78"/>
      <c r="C147" s="79"/>
    </row>
    <row r="148" spans="2:3" ht="35.25" customHeight="1" x14ac:dyDescent="0.25">
      <c r="B148" s="78"/>
      <c r="C148" s="79"/>
    </row>
    <row r="149" spans="2:3" ht="35.25" customHeight="1" x14ac:dyDescent="0.25">
      <c r="B149" s="78"/>
      <c r="C149" s="79"/>
    </row>
    <row r="150" spans="2:3" ht="35.25" customHeight="1" x14ac:dyDescent="0.25">
      <c r="B150" s="78"/>
      <c r="C150" s="79"/>
    </row>
    <row r="151" spans="2:3" ht="35.25" customHeight="1" x14ac:dyDescent="0.25">
      <c r="B151" s="78"/>
      <c r="C151" s="79"/>
    </row>
    <row r="152" spans="2:3" ht="35.25" customHeight="1" x14ac:dyDescent="0.25">
      <c r="B152" s="78"/>
      <c r="C152" s="79"/>
    </row>
    <row r="153" spans="2:3" ht="35.25" customHeight="1" x14ac:dyDescent="0.25">
      <c r="B153" s="78"/>
      <c r="C153" s="79"/>
    </row>
    <row r="154" spans="2:3" ht="35.25" customHeight="1" x14ac:dyDescent="0.25">
      <c r="B154" s="78"/>
      <c r="C154" s="79"/>
    </row>
    <row r="155" spans="2:3" ht="35.25" customHeight="1" x14ac:dyDescent="0.25">
      <c r="B155" s="78"/>
      <c r="C155" s="79"/>
    </row>
    <row r="156" spans="2:3" ht="35.25" customHeight="1" x14ac:dyDescent="0.25">
      <c r="B156" s="78"/>
      <c r="C156" s="79"/>
    </row>
    <row r="157" spans="2:3" ht="35.25" customHeight="1" x14ac:dyDescent="0.25">
      <c r="B157" s="78"/>
      <c r="C157" s="79"/>
    </row>
    <row r="158" spans="2:3" ht="35.25" customHeight="1" x14ac:dyDescent="0.25">
      <c r="B158" s="78"/>
      <c r="C158" s="79"/>
    </row>
    <row r="159" spans="2:3" ht="35.25" customHeight="1" x14ac:dyDescent="0.25">
      <c r="B159" s="78"/>
      <c r="C159" s="79"/>
    </row>
    <row r="160" spans="2:3" ht="35.25" customHeight="1" thickBot="1" x14ac:dyDescent="0.3">
      <c r="B160" s="80"/>
      <c r="C160" s="81"/>
    </row>
  </sheetData>
  <mergeCells count="2">
    <mergeCell ref="B2:C5"/>
    <mergeCell ref="B6:C6"/>
  </mergeCells>
  <printOptions horizontalCentered="1"/>
  <pageMargins left="0.31496062992125984" right="0.31496062992125984" top="0.59055118110236227" bottom="0.59055118110236227" header="0.31496062992125984" footer="0.31496062992125984"/>
  <pageSetup paperSize="9" scale="47" fitToHeight="0" orientation="portrait" r:id="rId1"/>
  <headerFooter>
    <oddFooter>&amp;CPriopriedade da Via Ambiental Eng. e Serviços S.A.&amp;RPágina &amp;P de &amp;N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B1:C160"/>
  <sheetViews>
    <sheetView zoomScale="30" zoomScaleNormal="30" zoomScaleSheetLayoutView="20" workbookViewId="0">
      <selection activeCell="S8" sqref="S8"/>
    </sheetView>
  </sheetViews>
  <sheetFormatPr defaultColWidth="9.140625" defaultRowHeight="15.75" x14ac:dyDescent="0.25"/>
  <cols>
    <col min="1" max="1" width="3.85546875" style="77" customWidth="1"/>
    <col min="2" max="2" width="118.85546875" style="77" customWidth="1"/>
    <col min="3" max="3" width="119.85546875" style="77" customWidth="1"/>
    <col min="4" max="10" width="9.140625" style="77"/>
    <col min="11" max="11" width="9.140625" style="77" customWidth="1"/>
    <col min="12" max="16384" width="9.140625" style="77"/>
  </cols>
  <sheetData>
    <row r="1" spans="2:3" ht="16.5" thickBot="1" x14ac:dyDescent="0.3"/>
    <row r="2" spans="2:3" ht="27" customHeight="1" x14ac:dyDescent="0.25">
      <c r="B2" s="490" t="s">
        <v>313</v>
      </c>
      <c r="C2" s="491"/>
    </row>
    <row r="3" spans="2:3" ht="15" customHeight="1" x14ac:dyDescent="0.25">
      <c r="B3" s="492"/>
      <c r="C3" s="493"/>
    </row>
    <row r="4" spans="2:3" ht="15" customHeight="1" x14ac:dyDescent="0.25">
      <c r="B4" s="492"/>
      <c r="C4" s="493"/>
    </row>
    <row r="5" spans="2:3" ht="15" customHeight="1" thickBot="1" x14ac:dyDescent="0.3">
      <c r="B5" s="494"/>
      <c r="C5" s="495"/>
    </row>
    <row r="6" spans="2:3" ht="41.25" customHeight="1" thickBot="1" x14ac:dyDescent="0.3">
      <c r="B6" s="496" t="s">
        <v>401</v>
      </c>
      <c r="C6" s="497"/>
    </row>
    <row r="7" spans="2:3" ht="408.75" customHeight="1" x14ac:dyDescent="0.25">
      <c r="B7" s="117"/>
      <c r="C7" s="118"/>
    </row>
    <row r="8" spans="2:3" ht="408.95" customHeight="1" x14ac:dyDescent="0.25">
      <c r="B8" s="115"/>
      <c r="C8" s="116"/>
    </row>
    <row r="9" spans="2:3" ht="408.95" customHeight="1" x14ac:dyDescent="0.25">
      <c r="B9" s="177"/>
      <c r="C9" s="186"/>
    </row>
    <row r="10" spans="2:3" ht="408.95" customHeight="1" thickBot="1" x14ac:dyDescent="0.3">
      <c r="B10" s="119"/>
      <c r="C10" s="120"/>
    </row>
    <row r="11" spans="2:3" ht="35.25" customHeight="1" x14ac:dyDescent="0.25">
      <c r="B11" s="78"/>
      <c r="C11" s="79"/>
    </row>
    <row r="12" spans="2:3" ht="35.25" customHeight="1" x14ac:dyDescent="0.25">
      <c r="B12" s="78"/>
      <c r="C12" s="79"/>
    </row>
    <row r="13" spans="2:3" ht="35.25" customHeight="1" x14ac:dyDescent="0.25">
      <c r="B13" s="78"/>
      <c r="C13" s="79"/>
    </row>
    <row r="14" spans="2:3" ht="35.25" customHeight="1" x14ac:dyDescent="0.25">
      <c r="B14" s="78"/>
      <c r="C14" s="79"/>
    </row>
    <row r="15" spans="2:3" ht="35.25" customHeight="1" x14ac:dyDescent="0.25">
      <c r="B15" s="78"/>
      <c r="C15" s="79"/>
    </row>
    <row r="16" spans="2:3" ht="35.25" customHeight="1" x14ac:dyDescent="0.25">
      <c r="B16" s="78"/>
      <c r="C16" s="79"/>
    </row>
    <row r="17" spans="2:3" ht="35.25" customHeight="1" x14ac:dyDescent="0.25">
      <c r="B17" s="78"/>
      <c r="C17" s="79"/>
    </row>
    <row r="18" spans="2:3" ht="35.25" customHeight="1" x14ac:dyDescent="0.25">
      <c r="B18" s="78"/>
      <c r="C18" s="79"/>
    </row>
    <row r="19" spans="2:3" ht="35.25" customHeight="1" x14ac:dyDescent="0.25">
      <c r="B19" s="78"/>
      <c r="C19" s="79"/>
    </row>
    <row r="20" spans="2:3" ht="35.25" customHeight="1" x14ac:dyDescent="0.25">
      <c r="B20" s="78"/>
      <c r="C20" s="79"/>
    </row>
    <row r="21" spans="2:3" ht="35.25" customHeight="1" x14ac:dyDescent="0.25">
      <c r="B21" s="78"/>
      <c r="C21" s="79"/>
    </row>
    <row r="22" spans="2:3" ht="35.25" customHeight="1" x14ac:dyDescent="0.25">
      <c r="B22" s="78"/>
      <c r="C22" s="79"/>
    </row>
    <row r="23" spans="2:3" ht="35.25" customHeight="1" x14ac:dyDescent="0.25">
      <c r="B23" s="78"/>
      <c r="C23" s="79"/>
    </row>
    <row r="24" spans="2:3" ht="35.25" customHeight="1" x14ac:dyDescent="0.25">
      <c r="B24" s="78"/>
      <c r="C24" s="79"/>
    </row>
    <row r="25" spans="2:3" ht="35.25" customHeight="1" x14ac:dyDescent="0.25">
      <c r="B25" s="78"/>
      <c r="C25" s="79"/>
    </row>
    <row r="26" spans="2:3" ht="35.25" customHeight="1" x14ac:dyDescent="0.25">
      <c r="B26" s="78"/>
      <c r="C26" s="79"/>
    </row>
    <row r="27" spans="2:3" ht="35.25" customHeight="1" x14ac:dyDescent="0.25">
      <c r="B27" s="78"/>
      <c r="C27" s="79"/>
    </row>
    <row r="28" spans="2:3" ht="35.25" customHeight="1" x14ac:dyDescent="0.25">
      <c r="B28" s="78"/>
      <c r="C28" s="79"/>
    </row>
    <row r="29" spans="2:3" ht="35.25" customHeight="1" x14ac:dyDescent="0.25">
      <c r="B29" s="78"/>
      <c r="C29" s="79"/>
    </row>
    <row r="30" spans="2:3" ht="35.25" customHeight="1" x14ac:dyDescent="0.25">
      <c r="B30" s="78"/>
      <c r="C30" s="79"/>
    </row>
    <row r="31" spans="2:3" ht="35.25" customHeight="1" x14ac:dyDescent="0.25">
      <c r="B31" s="78"/>
      <c r="C31" s="79"/>
    </row>
    <row r="32" spans="2:3" ht="35.25" customHeight="1" x14ac:dyDescent="0.25">
      <c r="B32" s="78"/>
      <c r="C32" s="79"/>
    </row>
    <row r="33" spans="2:3" ht="35.25" customHeight="1" x14ac:dyDescent="0.25">
      <c r="B33" s="78"/>
      <c r="C33" s="79"/>
    </row>
    <row r="34" spans="2:3" ht="35.25" customHeight="1" x14ac:dyDescent="0.25">
      <c r="B34" s="78"/>
      <c r="C34" s="79"/>
    </row>
    <row r="35" spans="2:3" ht="35.25" customHeight="1" x14ac:dyDescent="0.25">
      <c r="B35" s="78"/>
      <c r="C35" s="79"/>
    </row>
    <row r="36" spans="2:3" ht="35.25" customHeight="1" x14ac:dyDescent="0.25">
      <c r="B36" s="78"/>
      <c r="C36" s="79"/>
    </row>
    <row r="37" spans="2:3" ht="35.25" customHeight="1" x14ac:dyDescent="0.25">
      <c r="B37" s="78"/>
      <c r="C37" s="79"/>
    </row>
    <row r="38" spans="2:3" ht="35.25" customHeight="1" x14ac:dyDescent="0.25">
      <c r="B38" s="78"/>
      <c r="C38" s="79"/>
    </row>
    <row r="39" spans="2:3" ht="35.25" customHeight="1" x14ac:dyDescent="0.25">
      <c r="B39" s="78"/>
      <c r="C39" s="79"/>
    </row>
    <row r="40" spans="2:3" ht="35.25" customHeight="1" x14ac:dyDescent="0.25">
      <c r="B40" s="78"/>
      <c r="C40" s="79"/>
    </row>
    <row r="41" spans="2:3" ht="35.25" customHeight="1" x14ac:dyDescent="0.25">
      <c r="B41" s="78"/>
      <c r="C41" s="79"/>
    </row>
    <row r="42" spans="2:3" ht="35.25" customHeight="1" x14ac:dyDescent="0.25">
      <c r="B42" s="78"/>
      <c r="C42" s="79"/>
    </row>
    <row r="43" spans="2:3" ht="35.25" customHeight="1" x14ac:dyDescent="0.25">
      <c r="B43" s="78"/>
      <c r="C43" s="79"/>
    </row>
    <row r="44" spans="2:3" ht="35.25" customHeight="1" x14ac:dyDescent="0.25">
      <c r="B44" s="78"/>
      <c r="C44" s="79"/>
    </row>
    <row r="45" spans="2:3" ht="35.25" customHeight="1" x14ac:dyDescent="0.25">
      <c r="B45" s="78"/>
      <c r="C45" s="79"/>
    </row>
    <row r="46" spans="2:3" ht="35.25" customHeight="1" x14ac:dyDescent="0.25">
      <c r="B46" s="78"/>
      <c r="C46" s="79"/>
    </row>
    <row r="47" spans="2:3" ht="35.25" customHeight="1" x14ac:dyDescent="0.25">
      <c r="B47" s="78"/>
      <c r="C47" s="79"/>
    </row>
    <row r="48" spans="2:3" ht="35.25" customHeight="1" x14ac:dyDescent="0.25">
      <c r="B48" s="78"/>
      <c r="C48" s="79"/>
    </row>
    <row r="49" spans="2:3" ht="35.25" customHeight="1" x14ac:dyDescent="0.25">
      <c r="B49" s="78"/>
      <c r="C49" s="79"/>
    </row>
    <row r="50" spans="2:3" ht="35.25" customHeight="1" x14ac:dyDescent="0.25">
      <c r="B50" s="78"/>
      <c r="C50" s="79"/>
    </row>
    <row r="51" spans="2:3" ht="35.25" customHeight="1" x14ac:dyDescent="0.25">
      <c r="B51" s="78"/>
      <c r="C51" s="79"/>
    </row>
    <row r="52" spans="2:3" ht="35.25" customHeight="1" x14ac:dyDescent="0.25">
      <c r="B52" s="78"/>
      <c r="C52" s="79"/>
    </row>
    <row r="53" spans="2:3" ht="35.25" customHeight="1" x14ac:dyDescent="0.25">
      <c r="B53" s="78"/>
      <c r="C53" s="79"/>
    </row>
    <row r="54" spans="2:3" ht="35.25" customHeight="1" x14ac:dyDescent="0.25">
      <c r="B54" s="78"/>
      <c r="C54" s="79"/>
    </row>
    <row r="55" spans="2:3" ht="35.25" customHeight="1" x14ac:dyDescent="0.25">
      <c r="B55" s="78"/>
      <c r="C55" s="79"/>
    </row>
    <row r="56" spans="2:3" ht="35.25" customHeight="1" x14ac:dyDescent="0.25">
      <c r="B56" s="78"/>
      <c r="C56" s="79"/>
    </row>
    <row r="57" spans="2:3" ht="35.25" customHeight="1" x14ac:dyDescent="0.25">
      <c r="B57" s="78"/>
      <c r="C57" s="79"/>
    </row>
    <row r="58" spans="2:3" ht="35.25" customHeight="1" x14ac:dyDescent="0.25">
      <c r="B58" s="78"/>
      <c r="C58" s="79"/>
    </row>
    <row r="59" spans="2:3" ht="35.25" customHeight="1" x14ac:dyDescent="0.25">
      <c r="B59" s="78"/>
      <c r="C59" s="79"/>
    </row>
    <row r="60" spans="2:3" ht="35.25" customHeight="1" x14ac:dyDescent="0.25">
      <c r="B60" s="78"/>
      <c r="C60" s="79"/>
    </row>
    <row r="61" spans="2:3" ht="35.25" customHeight="1" x14ac:dyDescent="0.25">
      <c r="B61" s="78"/>
      <c r="C61" s="79"/>
    </row>
    <row r="62" spans="2:3" ht="35.25" customHeight="1" x14ac:dyDescent="0.25">
      <c r="B62" s="78"/>
      <c r="C62" s="79"/>
    </row>
    <row r="63" spans="2:3" ht="35.25" customHeight="1" x14ac:dyDescent="0.25">
      <c r="B63" s="78"/>
      <c r="C63" s="79"/>
    </row>
    <row r="64" spans="2:3" ht="35.25" customHeight="1" x14ac:dyDescent="0.25">
      <c r="B64" s="78"/>
      <c r="C64" s="79"/>
    </row>
    <row r="65" spans="2:3" ht="35.25" customHeight="1" x14ac:dyDescent="0.25">
      <c r="B65" s="78"/>
      <c r="C65" s="79"/>
    </row>
    <row r="66" spans="2:3" ht="35.25" customHeight="1" x14ac:dyDescent="0.25">
      <c r="B66" s="78"/>
      <c r="C66" s="79"/>
    </row>
    <row r="67" spans="2:3" ht="35.25" customHeight="1" x14ac:dyDescent="0.25">
      <c r="B67" s="78"/>
      <c r="C67" s="79"/>
    </row>
    <row r="68" spans="2:3" ht="35.25" customHeight="1" x14ac:dyDescent="0.25">
      <c r="B68" s="78"/>
      <c r="C68" s="79"/>
    </row>
    <row r="69" spans="2:3" ht="35.25" customHeight="1" x14ac:dyDescent="0.25">
      <c r="B69" s="78"/>
      <c r="C69" s="79"/>
    </row>
    <row r="70" spans="2:3" ht="35.25" customHeight="1" x14ac:dyDescent="0.25">
      <c r="B70" s="78"/>
      <c r="C70" s="79"/>
    </row>
    <row r="71" spans="2:3" ht="35.25" customHeight="1" x14ac:dyDescent="0.25">
      <c r="B71" s="78"/>
      <c r="C71" s="79"/>
    </row>
    <row r="72" spans="2:3" ht="35.25" customHeight="1" x14ac:dyDescent="0.25">
      <c r="B72" s="78"/>
      <c r="C72" s="79"/>
    </row>
    <row r="73" spans="2:3" ht="35.25" customHeight="1" x14ac:dyDescent="0.25">
      <c r="B73" s="78"/>
      <c r="C73" s="79"/>
    </row>
    <row r="74" spans="2:3" ht="35.25" customHeight="1" x14ac:dyDescent="0.25">
      <c r="B74" s="78"/>
      <c r="C74" s="79"/>
    </row>
    <row r="75" spans="2:3" ht="35.25" customHeight="1" x14ac:dyDescent="0.25">
      <c r="B75" s="78"/>
      <c r="C75" s="79"/>
    </row>
    <row r="76" spans="2:3" ht="35.25" customHeight="1" x14ac:dyDescent="0.25">
      <c r="B76" s="78"/>
      <c r="C76" s="79"/>
    </row>
    <row r="77" spans="2:3" ht="35.25" customHeight="1" x14ac:dyDescent="0.25">
      <c r="B77" s="78"/>
      <c r="C77" s="79"/>
    </row>
    <row r="78" spans="2:3" ht="35.25" customHeight="1" x14ac:dyDescent="0.25">
      <c r="B78" s="78"/>
      <c r="C78" s="79"/>
    </row>
    <row r="79" spans="2:3" ht="35.25" customHeight="1" x14ac:dyDescent="0.25">
      <c r="B79" s="78"/>
      <c r="C79" s="79"/>
    </row>
    <row r="80" spans="2:3" ht="35.25" customHeight="1" x14ac:dyDescent="0.25">
      <c r="B80" s="78"/>
      <c r="C80" s="79"/>
    </row>
    <row r="81" spans="2:3" ht="35.25" customHeight="1" x14ac:dyDescent="0.25">
      <c r="B81" s="78"/>
      <c r="C81" s="79"/>
    </row>
    <row r="82" spans="2:3" ht="35.25" customHeight="1" x14ac:dyDescent="0.25">
      <c r="B82" s="78"/>
      <c r="C82" s="79"/>
    </row>
    <row r="83" spans="2:3" ht="35.25" customHeight="1" x14ac:dyDescent="0.25">
      <c r="B83" s="78"/>
      <c r="C83" s="79"/>
    </row>
    <row r="84" spans="2:3" ht="35.25" customHeight="1" x14ac:dyDescent="0.25">
      <c r="B84" s="78"/>
      <c r="C84" s="79"/>
    </row>
    <row r="85" spans="2:3" ht="35.25" customHeight="1" x14ac:dyDescent="0.25">
      <c r="B85" s="78"/>
      <c r="C85" s="79"/>
    </row>
    <row r="86" spans="2:3" ht="35.25" customHeight="1" x14ac:dyDescent="0.25">
      <c r="B86" s="78"/>
      <c r="C86" s="79"/>
    </row>
    <row r="87" spans="2:3" ht="35.25" customHeight="1" x14ac:dyDescent="0.25">
      <c r="B87" s="78"/>
      <c r="C87" s="79"/>
    </row>
    <row r="88" spans="2:3" ht="35.25" customHeight="1" x14ac:dyDescent="0.25">
      <c r="B88" s="78"/>
      <c r="C88" s="79"/>
    </row>
    <row r="89" spans="2:3" ht="35.25" customHeight="1" x14ac:dyDescent="0.25">
      <c r="B89" s="78"/>
      <c r="C89" s="79"/>
    </row>
    <row r="90" spans="2:3" ht="35.25" customHeight="1" x14ac:dyDescent="0.25">
      <c r="B90" s="78"/>
      <c r="C90" s="79"/>
    </row>
    <row r="91" spans="2:3" ht="35.25" customHeight="1" x14ac:dyDescent="0.25">
      <c r="B91" s="78"/>
      <c r="C91" s="79"/>
    </row>
    <row r="92" spans="2:3" ht="35.25" customHeight="1" x14ac:dyDescent="0.25">
      <c r="B92" s="78"/>
      <c r="C92" s="79"/>
    </row>
    <row r="93" spans="2:3" ht="35.25" customHeight="1" x14ac:dyDescent="0.25">
      <c r="B93" s="78"/>
      <c r="C93" s="79"/>
    </row>
    <row r="94" spans="2:3" ht="35.25" customHeight="1" x14ac:dyDescent="0.25">
      <c r="B94" s="78"/>
      <c r="C94" s="79"/>
    </row>
    <row r="95" spans="2:3" ht="35.25" customHeight="1" x14ac:dyDescent="0.25">
      <c r="B95" s="78"/>
      <c r="C95" s="79"/>
    </row>
    <row r="96" spans="2:3" ht="35.25" customHeight="1" x14ac:dyDescent="0.25">
      <c r="B96" s="78"/>
      <c r="C96" s="79"/>
    </row>
    <row r="97" spans="2:3" ht="35.25" customHeight="1" x14ac:dyDescent="0.25">
      <c r="B97" s="78"/>
      <c r="C97" s="79"/>
    </row>
    <row r="98" spans="2:3" ht="35.25" customHeight="1" x14ac:dyDescent="0.25">
      <c r="B98" s="78"/>
      <c r="C98" s="79"/>
    </row>
    <row r="99" spans="2:3" ht="35.25" customHeight="1" x14ac:dyDescent="0.25">
      <c r="B99" s="78"/>
      <c r="C99" s="79"/>
    </row>
    <row r="100" spans="2:3" ht="35.25" customHeight="1" x14ac:dyDescent="0.25">
      <c r="B100" s="78"/>
      <c r="C100" s="79"/>
    </row>
    <row r="101" spans="2:3" ht="35.25" customHeight="1" x14ac:dyDescent="0.25">
      <c r="B101" s="78"/>
      <c r="C101" s="79"/>
    </row>
    <row r="102" spans="2:3" ht="35.25" customHeight="1" x14ac:dyDescent="0.25">
      <c r="B102" s="78"/>
      <c r="C102" s="79"/>
    </row>
    <row r="103" spans="2:3" ht="35.25" customHeight="1" x14ac:dyDescent="0.25">
      <c r="B103" s="78"/>
      <c r="C103" s="79"/>
    </row>
    <row r="104" spans="2:3" ht="35.25" customHeight="1" x14ac:dyDescent="0.25">
      <c r="B104" s="78"/>
      <c r="C104" s="79"/>
    </row>
    <row r="105" spans="2:3" ht="35.25" customHeight="1" x14ac:dyDescent="0.25">
      <c r="B105" s="78"/>
      <c r="C105" s="79"/>
    </row>
    <row r="106" spans="2:3" ht="35.25" customHeight="1" x14ac:dyDescent="0.25">
      <c r="B106" s="78"/>
      <c r="C106" s="79"/>
    </row>
    <row r="107" spans="2:3" ht="35.25" customHeight="1" x14ac:dyDescent="0.25">
      <c r="B107" s="78"/>
      <c r="C107" s="79"/>
    </row>
    <row r="108" spans="2:3" ht="35.25" customHeight="1" x14ac:dyDescent="0.25">
      <c r="B108" s="78"/>
      <c r="C108" s="79"/>
    </row>
    <row r="109" spans="2:3" ht="35.25" customHeight="1" x14ac:dyDescent="0.25">
      <c r="B109" s="78"/>
      <c r="C109" s="79"/>
    </row>
    <row r="110" spans="2:3" ht="35.25" customHeight="1" x14ac:dyDescent="0.25">
      <c r="B110" s="78"/>
      <c r="C110" s="79"/>
    </row>
    <row r="111" spans="2:3" ht="35.25" customHeight="1" x14ac:dyDescent="0.25">
      <c r="B111" s="78"/>
      <c r="C111" s="79"/>
    </row>
    <row r="112" spans="2:3" ht="35.25" customHeight="1" x14ac:dyDescent="0.25">
      <c r="B112" s="78"/>
      <c r="C112" s="79"/>
    </row>
    <row r="113" spans="2:3" ht="35.25" customHeight="1" x14ac:dyDescent="0.25">
      <c r="B113" s="78"/>
      <c r="C113" s="79"/>
    </row>
    <row r="114" spans="2:3" ht="35.25" customHeight="1" x14ac:dyDescent="0.25">
      <c r="B114" s="78"/>
      <c r="C114" s="79"/>
    </row>
    <row r="115" spans="2:3" ht="35.25" customHeight="1" x14ac:dyDescent="0.25">
      <c r="B115" s="78"/>
      <c r="C115" s="79"/>
    </row>
    <row r="116" spans="2:3" ht="35.25" customHeight="1" x14ac:dyDescent="0.25">
      <c r="B116" s="78"/>
      <c r="C116" s="79"/>
    </row>
    <row r="117" spans="2:3" ht="35.25" customHeight="1" x14ac:dyDescent="0.25">
      <c r="B117" s="78"/>
      <c r="C117" s="79"/>
    </row>
    <row r="118" spans="2:3" ht="35.25" customHeight="1" x14ac:dyDescent="0.25">
      <c r="B118" s="78"/>
      <c r="C118" s="79"/>
    </row>
    <row r="119" spans="2:3" ht="35.25" customHeight="1" x14ac:dyDescent="0.25">
      <c r="B119" s="78"/>
      <c r="C119" s="79"/>
    </row>
    <row r="120" spans="2:3" ht="35.25" customHeight="1" x14ac:dyDescent="0.25">
      <c r="B120" s="78"/>
      <c r="C120" s="79"/>
    </row>
    <row r="121" spans="2:3" ht="35.25" customHeight="1" x14ac:dyDescent="0.25">
      <c r="B121" s="78"/>
      <c r="C121" s="79"/>
    </row>
    <row r="122" spans="2:3" ht="35.25" customHeight="1" x14ac:dyDescent="0.25">
      <c r="B122" s="78"/>
      <c r="C122" s="79"/>
    </row>
    <row r="123" spans="2:3" ht="35.25" customHeight="1" x14ac:dyDescent="0.25">
      <c r="B123" s="78"/>
      <c r="C123" s="79"/>
    </row>
    <row r="124" spans="2:3" ht="35.25" customHeight="1" x14ac:dyDescent="0.25">
      <c r="B124" s="78"/>
      <c r="C124" s="79"/>
    </row>
    <row r="125" spans="2:3" ht="35.25" customHeight="1" x14ac:dyDescent="0.25">
      <c r="B125" s="78"/>
      <c r="C125" s="79"/>
    </row>
    <row r="126" spans="2:3" ht="35.25" customHeight="1" x14ac:dyDescent="0.25">
      <c r="B126" s="78"/>
      <c r="C126" s="79"/>
    </row>
    <row r="127" spans="2:3" ht="35.25" customHeight="1" x14ac:dyDescent="0.25">
      <c r="B127" s="78"/>
      <c r="C127" s="79"/>
    </row>
    <row r="128" spans="2:3" ht="35.25" customHeight="1" x14ac:dyDescent="0.25">
      <c r="B128" s="78"/>
      <c r="C128" s="79"/>
    </row>
    <row r="129" spans="2:3" ht="35.25" customHeight="1" x14ac:dyDescent="0.25">
      <c r="B129" s="78"/>
      <c r="C129" s="79"/>
    </row>
    <row r="130" spans="2:3" ht="35.25" customHeight="1" x14ac:dyDescent="0.25">
      <c r="B130" s="78"/>
      <c r="C130" s="79"/>
    </row>
    <row r="131" spans="2:3" ht="35.25" customHeight="1" x14ac:dyDescent="0.25">
      <c r="B131" s="78"/>
      <c r="C131" s="79"/>
    </row>
    <row r="132" spans="2:3" ht="35.25" customHeight="1" x14ac:dyDescent="0.25">
      <c r="B132" s="78"/>
      <c r="C132" s="79"/>
    </row>
    <row r="133" spans="2:3" ht="35.25" customHeight="1" x14ac:dyDescent="0.25">
      <c r="B133" s="78"/>
      <c r="C133" s="79"/>
    </row>
    <row r="134" spans="2:3" ht="35.25" customHeight="1" x14ac:dyDescent="0.25">
      <c r="B134" s="78"/>
      <c r="C134" s="79"/>
    </row>
    <row r="135" spans="2:3" ht="35.25" customHeight="1" x14ac:dyDescent="0.25">
      <c r="B135" s="78"/>
      <c r="C135" s="79"/>
    </row>
    <row r="136" spans="2:3" ht="35.25" customHeight="1" x14ac:dyDescent="0.25">
      <c r="B136" s="78"/>
      <c r="C136" s="79"/>
    </row>
    <row r="137" spans="2:3" ht="35.25" customHeight="1" x14ac:dyDescent="0.25">
      <c r="B137" s="78"/>
      <c r="C137" s="79"/>
    </row>
    <row r="138" spans="2:3" ht="35.25" customHeight="1" x14ac:dyDescent="0.25">
      <c r="B138" s="78"/>
      <c r="C138" s="79"/>
    </row>
    <row r="139" spans="2:3" ht="35.25" customHeight="1" x14ac:dyDescent="0.25">
      <c r="B139" s="78"/>
      <c r="C139" s="79"/>
    </row>
    <row r="140" spans="2:3" ht="35.25" customHeight="1" x14ac:dyDescent="0.25">
      <c r="B140" s="78"/>
      <c r="C140" s="79"/>
    </row>
    <row r="141" spans="2:3" ht="35.25" customHeight="1" x14ac:dyDescent="0.25">
      <c r="B141" s="78"/>
      <c r="C141" s="79"/>
    </row>
    <row r="142" spans="2:3" ht="35.25" customHeight="1" x14ac:dyDescent="0.25">
      <c r="B142" s="78"/>
      <c r="C142" s="79"/>
    </row>
    <row r="143" spans="2:3" ht="35.25" customHeight="1" x14ac:dyDescent="0.25">
      <c r="B143" s="78"/>
      <c r="C143" s="79"/>
    </row>
    <row r="144" spans="2:3" ht="35.25" customHeight="1" x14ac:dyDescent="0.25">
      <c r="B144" s="78"/>
      <c r="C144" s="79"/>
    </row>
    <row r="145" spans="2:3" ht="35.25" customHeight="1" x14ac:dyDescent="0.25">
      <c r="B145" s="78"/>
      <c r="C145" s="79"/>
    </row>
    <row r="146" spans="2:3" ht="35.25" customHeight="1" x14ac:dyDescent="0.25">
      <c r="B146" s="78"/>
      <c r="C146" s="79"/>
    </row>
    <row r="147" spans="2:3" ht="35.25" customHeight="1" x14ac:dyDescent="0.25">
      <c r="B147" s="78"/>
      <c r="C147" s="79"/>
    </row>
    <row r="148" spans="2:3" ht="35.25" customHeight="1" x14ac:dyDescent="0.25">
      <c r="B148" s="78"/>
      <c r="C148" s="79"/>
    </row>
    <row r="149" spans="2:3" ht="35.25" customHeight="1" x14ac:dyDescent="0.25">
      <c r="B149" s="78"/>
      <c r="C149" s="79"/>
    </row>
    <row r="150" spans="2:3" ht="35.25" customHeight="1" x14ac:dyDescent="0.25">
      <c r="B150" s="78"/>
      <c r="C150" s="79"/>
    </row>
    <row r="151" spans="2:3" ht="35.25" customHeight="1" x14ac:dyDescent="0.25">
      <c r="B151" s="78"/>
      <c r="C151" s="79"/>
    </row>
    <row r="152" spans="2:3" ht="35.25" customHeight="1" x14ac:dyDescent="0.25">
      <c r="B152" s="78"/>
      <c r="C152" s="79"/>
    </row>
    <row r="153" spans="2:3" ht="35.25" customHeight="1" x14ac:dyDescent="0.25">
      <c r="B153" s="78"/>
      <c r="C153" s="79"/>
    </row>
    <row r="154" spans="2:3" ht="35.25" customHeight="1" x14ac:dyDescent="0.25">
      <c r="B154" s="78"/>
      <c r="C154" s="79"/>
    </row>
    <row r="155" spans="2:3" ht="35.25" customHeight="1" x14ac:dyDescent="0.25">
      <c r="B155" s="78"/>
      <c r="C155" s="79"/>
    </row>
    <row r="156" spans="2:3" ht="35.25" customHeight="1" x14ac:dyDescent="0.25">
      <c r="B156" s="78"/>
      <c r="C156" s="79"/>
    </row>
    <row r="157" spans="2:3" ht="35.25" customHeight="1" x14ac:dyDescent="0.25">
      <c r="B157" s="78"/>
      <c r="C157" s="79"/>
    </row>
    <row r="158" spans="2:3" ht="35.25" customHeight="1" x14ac:dyDescent="0.25">
      <c r="B158" s="78"/>
      <c r="C158" s="79"/>
    </row>
    <row r="159" spans="2:3" ht="35.25" customHeight="1" x14ac:dyDescent="0.25">
      <c r="B159" s="78"/>
      <c r="C159" s="79"/>
    </row>
    <row r="160" spans="2:3" ht="35.25" customHeight="1" thickBot="1" x14ac:dyDescent="0.3">
      <c r="B160" s="80"/>
      <c r="C160" s="81"/>
    </row>
  </sheetData>
  <mergeCells count="2">
    <mergeCell ref="B2:C5"/>
    <mergeCell ref="B6:C6"/>
  </mergeCells>
  <printOptions horizontalCentered="1"/>
  <pageMargins left="0.31496062992125984" right="0.31496062992125984" top="0.59055118110236215" bottom="0.59055118110236215" header="0.31496062992125984" footer="0.31496062992125984"/>
  <pageSetup paperSize="9" scale="41" fitToHeight="0" orientation="portrait" r:id="rId1"/>
  <headerFooter>
    <oddFooter>&amp;CPriopriedade da Via Ambiental Eng. e Serviços S.A.&amp;RPágina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B1:C161"/>
  <sheetViews>
    <sheetView zoomScale="30" zoomScaleNormal="30" zoomScaleSheetLayoutView="40" workbookViewId="0">
      <selection activeCell="T8" sqref="T8"/>
    </sheetView>
  </sheetViews>
  <sheetFormatPr defaultColWidth="9.140625" defaultRowHeight="15.75" x14ac:dyDescent="0.25"/>
  <cols>
    <col min="1" max="1" width="3.85546875" style="77" customWidth="1"/>
    <col min="2" max="2" width="103.140625" style="77" customWidth="1"/>
    <col min="3" max="3" width="104.7109375" style="77" customWidth="1"/>
    <col min="4" max="16384" width="9.140625" style="77"/>
  </cols>
  <sheetData>
    <row r="1" spans="2:3" ht="16.5" thickBot="1" x14ac:dyDescent="0.3"/>
    <row r="2" spans="2:3" ht="27" customHeight="1" x14ac:dyDescent="0.25">
      <c r="B2" s="498" t="s">
        <v>314</v>
      </c>
      <c r="C2" s="499"/>
    </row>
    <row r="3" spans="2:3" ht="15" customHeight="1" x14ac:dyDescent="0.25">
      <c r="B3" s="500"/>
      <c r="C3" s="501"/>
    </row>
    <row r="4" spans="2:3" ht="15" customHeight="1" x14ac:dyDescent="0.25">
      <c r="B4" s="500"/>
      <c r="C4" s="501"/>
    </row>
    <row r="5" spans="2:3" ht="15" customHeight="1" thickBot="1" x14ac:dyDescent="0.3">
      <c r="B5" s="502"/>
      <c r="C5" s="503"/>
    </row>
    <row r="6" spans="2:3" ht="41.25" customHeight="1" thickBot="1" x14ac:dyDescent="0.3">
      <c r="B6" s="496" t="s">
        <v>401</v>
      </c>
      <c r="C6" s="497"/>
    </row>
    <row r="7" spans="2:3" ht="409.6" customHeight="1" x14ac:dyDescent="0.25">
      <c r="B7" s="117"/>
      <c r="C7" s="118"/>
    </row>
    <row r="8" spans="2:3" ht="408.95" customHeight="1" x14ac:dyDescent="0.25">
      <c r="B8" s="115"/>
      <c r="C8" s="116"/>
    </row>
    <row r="9" spans="2:3" ht="408.75" customHeight="1" x14ac:dyDescent="0.25">
      <c r="B9" s="115"/>
      <c r="C9" s="116"/>
    </row>
    <row r="10" spans="2:3" ht="406.5" customHeight="1" thickBot="1" x14ac:dyDescent="0.3">
      <c r="B10" s="119"/>
      <c r="C10" s="120"/>
    </row>
    <row r="11" spans="2:3" ht="35.25" customHeight="1" x14ac:dyDescent="0.25">
      <c r="B11" s="78"/>
      <c r="C11" s="79"/>
    </row>
    <row r="12" spans="2:3" ht="35.25" customHeight="1" x14ac:dyDescent="0.25">
      <c r="B12" s="78"/>
      <c r="C12" s="79"/>
    </row>
    <row r="13" spans="2:3" ht="35.25" customHeight="1" x14ac:dyDescent="0.25">
      <c r="B13" s="78"/>
      <c r="C13" s="79"/>
    </row>
    <row r="14" spans="2:3" ht="35.25" customHeight="1" x14ac:dyDescent="0.25">
      <c r="B14" s="78"/>
      <c r="C14" s="79"/>
    </row>
    <row r="15" spans="2:3" ht="35.25" customHeight="1" x14ac:dyDescent="0.25">
      <c r="B15" s="78"/>
      <c r="C15" s="79"/>
    </row>
    <row r="16" spans="2:3" ht="35.25" customHeight="1" x14ac:dyDescent="0.25">
      <c r="B16" s="78"/>
      <c r="C16" s="79"/>
    </row>
    <row r="17" spans="2:3" ht="35.25" customHeight="1" x14ac:dyDescent="0.25">
      <c r="B17" s="78"/>
      <c r="C17" s="79"/>
    </row>
    <row r="18" spans="2:3" ht="35.25" customHeight="1" x14ac:dyDescent="0.25">
      <c r="B18" s="78"/>
      <c r="C18" s="79"/>
    </row>
    <row r="19" spans="2:3" ht="35.25" customHeight="1" x14ac:dyDescent="0.25">
      <c r="B19" s="78"/>
      <c r="C19" s="79"/>
    </row>
    <row r="20" spans="2:3" ht="35.25" customHeight="1" x14ac:dyDescent="0.25">
      <c r="B20" s="78"/>
      <c r="C20" s="79"/>
    </row>
    <row r="21" spans="2:3" ht="35.25" customHeight="1" x14ac:dyDescent="0.25">
      <c r="B21" s="78"/>
      <c r="C21" s="79"/>
    </row>
    <row r="22" spans="2:3" ht="35.25" customHeight="1" x14ac:dyDescent="0.25">
      <c r="B22" s="78"/>
      <c r="C22" s="79"/>
    </row>
    <row r="23" spans="2:3" ht="35.25" customHeight="1" x14ac:dyDescent="0.25">
      <c r="B23" s="78"/>
      <c r="C23" s="79"/>
    </row>
    <row r="24" spans="2:3" ht="35.25" customHeight="1" x14ac:dyDescent="0.25">
      <c r="B24" s="78"/>
      <c r="C24" s="79"/>
    </row>
    <row r="25" spans="2:3" ht="35.25" customHeight="1" x14ac:dyDescent="0.25">
      <c r="B25" s="78"/>
      <c r="C25" s="79"/>
    </row>
    <row r="26" spans="2:3" ht="35.25" customHeight="1" x14ac:dyDescent="0.25">
      <c r="B26" s="78"/>
      <c r="C26" s="79"/>
    </row>
    <row r="27" spans="2:3" ht="35.25" customHeight="1" x14ac:dyDescent="0.25">
      <c r="B27" s="78"/>
      <c r="C27" s="79"/>
    </row>
    <row r="28" spans="2:3" ht="35.25" customHeight="1" x14ac:dyDescent="0.25">
      <c r="B28" s="78"/>
      <c r="C28" s="79"/>
    </row>
    <row r="29" spans="2:3" ht="35.25" customHeight="1" x14ac:dyDescent="0.25">
      <c r="B29" s="78"/>
      <c r="C29" s="79"/>
    </row>
    <row r="30" spans="2:3" ht="35.25" customHeight="1" x14ac:dyDescent="0.25">
      <c r="B30" s="78"/>
      <c r="C30" s="79"/>
    </row>
    <row r="31" spans="2:3" ht="35.25" customHeight="1" x14ac:dyDescent="0.25">
      <c r="B31" s="78"/>
      <c r="C31" s="79"/>
    </row>
    <row r="32" spans="2:3" ht="35.25" customHeight="1" x14ac:dyDescent="0.25">
      <c r="B32" s="78"/>
      <c r="C32" s="79"/>
    </row>
    <row r="33" spans="2:3" ht="35.25" customHeight="1" x14ac:dyDescent="0.25">
      <c r="B33" s="78"/>
      <c r="C33" s="79"/>
    </row>
    <row r="34" spans="2:3" ht="35.25" customHeight="1" x14ac:dyDescent="0.25">
      <c r="B34" s="78"/>
      <c r="C34" s="79"/>
    </row>
    <row r="35" spans="2:3" ht="35.25" customHeight="1" x14ac:dyDescent="0.25">
      <c r="B35" s="78"/>
      <c r="C35" s="79"/>
    </row>
    <row r="36" spans="2:3" ht="35.25" customHeight="1" x14ac:dyDescent="0.25">
      <c r="B36" s="78"/>
      <c r="C36" s="79"/>
    </row>
    <row r="37" spans="2:3" ht="35.25" customHeight="1" x14ac:dyDescent="0.25">
      <c r="B37" s="78"/>
      <c r="C37" s="79"/>
    </row>
    <row r="38" spans="2:3" ht="35.25" customHeight="1" x14ac:dyDescent="0.25">
      <c r="B38" s="78"/>
      <c r="C38" s="79"/>
    </row>
    <row r="39" spans="2:3" ht="35.25" customHeight="1" x14ac:dyDescent="0.25">
      <c r="B39" s="78"/>
      <c r="C39" s="79"/>
    </row>
    <row r="40" spans="2:3" ht="35.25" customHeight="1" x14ac:dyDescent="0.25">
      <c r="B40" s="78"/>
      <c r="C40" s="79"/>
    </row>
    <row r="41" spans="2:3" ht="35.25" customHeight="1" x14ac:dyDescent="0.25">
      <c r="B41" s="78"/>
      <c r="C41" s="79"/>
    </row>
    <row r="42" spans="2:3" ht="35.25" customHeight="1" x14ac:dyDescent="0.25">
      <c r="B42" s="78"/>
      <c r="C42" s="79"/>
    </row>
    <row r="43" spans="2:3" ht="35.25" customHeight="1" x14ac:dyDescent="0.25">
      <c r="B43" s="78"/>
      <c r="C43" s="79"/>
    </row>
    <row r="44" spans="2:3" ht="35.25" customHeight="1" x14ac:dyDescent="0.25">
      <c r="B44" s="78"/>
      <c r="C44" s="79"/>
    </row>
    <row r="45" spans="2:3" ht="35.25" customHeight="1" x14ac:dyDescent="0.25">
      <c r="B45" s="78"/>
      <c r="C45" s="79"/>
    </row>
    <row r="46" spans="2:3" ht="35.25" customHeight="1" x14ac:dyDescent="0.25">
      <c r="B46" s="78"/>
      <c r="C46" s="79"/>
    </row>
    <row r="47" spans="2:3" ht="35.25" customHeight="1" x14ac:dyDescent="0.25">
      <c r="B47" s="78"/>
      <c r="C47" s="79"/>
    </row>
    <row r="48" spans="2:3" ht="35.25" customHeight="1" x14ac:dyDescent="0.25">
      <c r="B48" s="78"/>
      <c r="C48" s="79"/>
    </row>
    <row r="49" spans="2:3" ht="35.25" customHeight="1" x14ac:dyDescent="0.25">
      <c r="B49" s="78"/>
      <c r="C49" s="79"/>
    </row>
    <row r="50" spans="2:3" ht="35.25" customHeight="1" x14ac:dyDescent="0.25">
      <c r="B50" s="78"/>
      <c r="C50" s="79"/>
    </row>
    <row r="51" spans="2:3" ht="35.25" customHeight="1" x14ac:dyDescent="0.25">
      <c r="B51" s="78"/>
      <c r="C51" s="79"/>
    </row>
    <row r="52" spans="2:3" ht="35.25" customHeight="1" x14ac:dyDescent="0.25">
      <c r="B52" s="78"/>
      <c r="C52" s="79"/>
    </row>
    <row r="53" spans="2:3" ht="35.25" customHeight="1" x14ac:dyDescent="0.25">
      <c r="B53" s="78"/>
      <c r="C53" s="79"/>
    </row>
    <row r="54" spans="2:3" ht="35.25" customHeight="1" x14ac:dyDescent="0.25">
      <c r="B54" s="78"/>
      <c r="C54" s="79"/>
    </row>
    <row r="55" spans="2:3" ht="35.25" customHeight="1" x14ac:dyDescent="0.25">
      <c r="B55" s="78"/>
      <c r="C55" s="79"/>
    </row>
    <row r="56" spans="2:3" ht="35.25" customHeight="1" x14ac:dyDescent="0.25">
      <c r="B56" s="78"/>
      <c r="C56" s="79"/>
    </row>
    <row r="57" spans="2:3" ht="35.25" customHeight="1" x14ac:dyDescent="0.25">
      <c r="B57" s="78"/>
      <c r="C57" s="79"/>
    </row>
    <row r="58" spans="2:3" ht="35.25" customHeight="1" x14ac:dyDescent="0.25">
      <c r="B58" s="78"/>
      <c r="C58" s="79"/>
    </row>
    <row r="59" spans="2:3" ht="35.25" customHeight="1" x14ac:dyDescent="0.25">
      <c r="B59" s="78"/>
      <c r="C59" s="79"/>
    </row>
    <row r="60" spans="2:3" ht="35.25" customHeight="1" x14ac:dyDescent="0.25">
      <c r="B60" s="78"/>
      <c r="C60" s="79"/>
    </row>
    <row r="61" spans="2:3" ht="35.25" customHeight="1" x14ac:dyDescent="0.25">
      <c r="B61" s="78"/>
      <c r="C61" s="79"/>
    </row>
    <row r="62" spans="2:3" ht="35.25" customHeight="1" x14ac:dyDescent="0.25">
      <c r="B62" s="78"/>
      <c r="C62" s="79"/>
    </row>
    <row r="63" spans="2:3" ht="35.25" customHeight="1" x14ac:dyDescent="0.25">
      <c r="B63" s="78"/>
      <c r="C63" s="79"/>
    </row>
    <row r="64" spans="2:3" ht="35.25" customHeight="1" x14ac:dyDescent="0.25">
      <c r="B64" s="78"/>
      <c r="C64" s="79"/>
    </row>
    <row r="65" spans="2:3" ht="35.25" customHeight="1" x14ac:dyDescent="0.25">
      <c r="B65" s="78"/>
      <c r="C65" s="79"/>
    </row>
    <row r="66" spans="2:3" ht="35.25" customHeight="1" x14ac:dyDescent="0.25">
      <c r="B66" s="78"/>
      <c r="C66" s="79"/>
    </row>
    <row r="67" spans="2:3" ht="35.25" customHeight="1" x14ac:dyDescent="0.25">
      <c r="B67" s="78"/>
      <c r="C67" s="79"/>
    </row>
    <row r="68" spans="2:3" ht="35.25" customHeight="1" x14ac:dyDescent="0.25">
      <c r="B68" s="78"/>
      <c r="C68" s="79"/>
    </row>
    <row r="69" spans="2:3" ht="35.25" customHeight="1" x14ac:dyDescent="0.25">
      <c r="B69" s="78"/>
      <c r="C69" s="79"/>
    </row>
    <row r="70" spans="2:3" ht="35.25" customHeight="1" x14ac:dyDescent="0.25">
      <c r="B70" s="78"/>
      <c r="C70" s="79"/>
    </row>
    <row r="71" spans="2:3" ht="35.25" customHeight="1" x14ac:dyDescent="0.25">
      <c r="B71" s="78"/>
      <c r="C71" s="79"/>
    </row>
    <row r="72" spans="2:3" ht="35.25" customHeight="1" x14ac:dyDescent="0.25">
      <c r="B72" s="78"/>
      <c r="C72" s="79"/>
    </row>
    <row r="73" spans="2:3" ht="35.25" customHeight="1" x14ac:dyDescent="0.25">
      <c r="B73" s="78"/>
      <c r="C73" s="79"/>
    </row>
    <row r="74" spans="2:3" ht="35.25" customHeight="1" x14ac:dyDescent="0.25">
      <c r="B74" s="78"/>
      <c r="C74" s="79"/>
    </row>
    <row r="75" spans="2:3" ht="35.25" customHeight="1" x14ac:dyDescent="0.25">
      <c r="B75" s="78"/>
      <c r="C75" s="79"/>
    </row>
    <row r="76" spans="2:3" ht="35.25" customHeight="1" x14ac:dyDescent="0.25">
      <c r="B76" s="78"/>
      <c r="C76" s="79"/>
    </row>
    <row r="77" spans="2:3" ht="35.25" customHeight="1" x14ac:dyDescent="0.25">
      <c r="B77" s="78"/>
      <c r="C77" s="79"/>
    </row>
    <row r="78" spans="2:3" ht="35.25" customHeight="1" x14ac:dyDescent="0.25">
      <c r="B78" s="78"/>
      <c r="C78" s="79"/>
    </row>
    <row r="79" spans="2:3" ht="35.25" customHeight="1" x14ac:dyDescent="0.25">
      <c r="B79" s="78"/>
      <c r="C79" s="79"/>
    </row>
    <row r="80" spans="2:3" ht="35.25" customHeight="1" x14ac:dyDescent="0.25">
      <c r="B80" s="78"/>
      <c r="C80" s="79"/>
    </row>
    <row r="81" spans="2:3" ht="35.25" customHeight="1" x14ac:dyDescent="0.25">
      <c r="B81" s="78"/>
      <c r="C81" s="79"/>
    </row>
    <row r="82" spans="2:3" ht="35.25" customHeight="1" x14ac:dyDescent="0.25">
      <c r="B82" s="78"/>
      <c r="C82" s="79"/>
    </row>
    <row r="83" spans="2:3" ht="35.25" customHeight="1" x14ac:dyDescent="0.25">
      <c r="B83" s="78"/>
      <c r="C83" s="79"/>
    </row>
    <row r="84" spans="2:3" ht="35.25" customHeight="1" x14ac:dyDescent="0.25">
      <c r="B84" s="78"/>
      <c r="C84" s="79"/>
    </row>
    <row r="85" spans="2:3" ht="35.25" customHeight="1" x14ac:dyDescent="0.25">
      <c r="B85" s="78"/>
      <c r="C85" s="79"/>
    </row>
    <row r="86" spans="2:3" ht="35.25" customHeight="1" x14ac:dyDescent="0.25">
      <c r="B86" s="78"/>
      <c r="C86" s="79"/>
    </row>
    <row r="87" spans="2:3" ht="35.25" customHeight="1" x14ac:dyDescent="0.25">
      <c r="B87" s="78"/>
      <c r="C87" s="79"/>
    </row>
    <row r="88" spans="2:3" ht="35.25" customHeight="1" x14ac:dyDescent="0.25">
      <c r="B88" s="78"/>
      <c r="C88" s="79"/>
    </row>
    <row r="89" spans="2:3" ht="35.25" customHeight="1" x14ac:dyDescent="0.25">
      <c r="B89" s="78"/>
      <c r="C89" s="79"/>
    </row>
    <row r="90" spans="2:3" ht="35.25" customHeight="1" x14ac:dyDescent="0.25">
      <c r="B90" s="78"/>
      <c r="C90" s="79"/>
    </row>
    <row r="91" spans="2:3" ht="35.25" customHeight="1" x14ac:dyDescent="0.25">
      <c r="B91" s="78"/>
      <c r="C91" s="79"/>
    </row>
    <row r="92" spans="2:3" ht="35.25" customHeight="1" x14ac:dyDescent="0.25">
      <c r="B92" s="78"/>
      <c r="C92" s="79"/>
    </row>
    <row r="93" spans="2:3" ht="35.25" customHeight="1" x14ac:dyDescent="0.25">
      <c r="B93" s="78"/>
      <c r="C93" s="79"/>
    </row>
    <row r="94" spans="2:3" ht="35.25" customHeight="1" x14ac:dyDescent="0.25">
      <c r="B94" s="78"/>
      <c r="C94" s="79"/>
    </row>
    <row r="95" spans="2:3" ht="35.25" customHeight="1" x14ac:dyDescent="0.25">
      <c r="B95" s="78"/>
      <c r="C95" s="79"/>
    </row>
    <row r="96" spans="2:3" ht="35.25" customHeight="1" x14ac:dyDescent="0.25">
      <c r="B96" s="78"/>
      <c r="C96" s="79"/>
    </row>
    <row r="97" spans="2:3" ht="35.25" customHeight="1" x14ac:dyDescent="0.25">
      <c r="B97" s="78"/>
      <c r="C97" s="79"/>
    </row>
    <row r="98" spans="2:3" ht="35.25" customHeight="1" x14ac:dyDescent="0.25">
      <c r="B98" s="78"/>
      <c r="C98" s="79"/>
    </row>
    <row r="99" spans="2:3" ht="35.25" customHeight="1" x14ac:dyDescent="0.25">
      <c r="B99" s="78"/>
      <c r="C99" s="79"/>
    </row>
    <row r="100" spans="2:3" ht="35.25" customHeight="1" x14ac:dyDescent="0.25">
      <c r="B100" s="78"/>
      <c r="C100" s="79"/>
    </row>
    <row r="101" spans="2:3" ht="35.25" customHeight="1" x14ac:dyDescent="0.25">
      <c r="B101" s="78"/>
      <c r="C101" s="79"/>
    </row>
    <row r="102" spans="2:3" ht="35.25" customHeight="1" x14ac:dyDescent="0.25">
      <c r="B102" s="78"/>
      <c r="C102" s="79"/>
    </row>
    <row r="103" spans="2:3" ht="35.25" customHeight="1" x14ac:dyDescent="0.25">
      <c r="B103" s="78"/>
      <c r="C103" s="79"/>
    </row>
    <row r="104" spans="2:3" ht="35.25" customHeight="1" x14ac:dyDescent="0.25">
      <c r="B104" s="78"/>
      <c r="C104" s="79"/>
    </row>
    <row r="105" spans="2:3" ht="35.25" customHeight="1" x14ac:dyDescent="0.25">
      <c r="B105" s="78"/>
      <c r="C105" s="79"/>
    </row>
    <row r="106" spans="2:3" ht="35.25" customHeight="1" x14ac:dyDescent="0.25">
      <c r="B106" s="78"/>
      <c r="C106" s="79"/>
    </row>
    <row r="107" spans="2:3" ht="35.25" customHeight="1" x14ac:dyDescent="0.25">
      <c r="B107" s="78"/>
      <c r="C107" s="79"/>
    </row>
    <row r="108" spans="2:3" ht="35.25" customHeight="1" x14ac:dyDescent="0.25">
      <c r="B108" s="78"/>
      <c r="C108" s="79"/>
    </row>
    <row r="109" spans="2:3" ht="35.25" customHeight="1" x14ac:dyDescent="0.25">
      <c r="B109" s="78"/>
      <c r="C109" s="79"/>
    </row>
    <row r="110" spans="2:3" ht="35.25" customHeight="1" x14ac:dyDescent="0.25">
      <c r="B110" s="78"/>
      <c r="C110" s="79"/>
    </row>
    <row r="111" spans="2:3" ht="35.25" customHeight="1" x14ac:dyDescent="0.25">
      <c r="B111" s="78"/>
      <c r="C111" s="79"/>
    </row>
    <row r="112" spans="2:3" ht="35.25" customHeight="1" x14ac:dyDescent="0.25">
      <c r="B112" s="78"/>
      <c r="C112" s="79"/>
    </row>
    <row r="113" spans="2:3" ht="35.25" customHeight="1" x14ac:dyDescent="0.25">
      <c r="B113" s="78"/>
      <c r="C113" s="79"/>
    </row>
    <row r="114" spans="2:3" ht="35.25" customHeight="1" x14ac:dyDescent="0.25">
      <c r="B114" s="78"/>
      <c r="C114" s="79"/>
    </row>
    <row r="115" spans="2:3" ht="35.25" customHeight="1" x14ac:dyDescent="0.25">
      <c r="B115" s="78"/>
      <c r="C115" s="79"/>
    </row>
    <row r="116" spans="2:3" ht="35.25" customHeight="1" x14ac:dyDescent="0.25">
      <c r="B116" s="78"/>
      <c r="C116" s="79"/>
    </row>
    <row r="117" spans="2:3" ht="35.25" customHeight="1" x14ac:dyDescent="0.25">
      <c r="B117" s="78"/>
      <c r="C117" s="79"/>
    </row>
    <row r="118" spans="2:3" ht="35.25" customHeight="1" x14ac:dyDescent="0.25">
      <c r="B118" s="78"/>
      <c r="C118" s="79"/>
    </row>
    <row r="119" spans="2:3" ht="35.25" customHeight="1" x14ac:dyDescent="0.25">
      <c r="B119" s="78"/>
      <c r="C119" s="79"/>
    </row>
    <row r="120" spans="2:3" ht="35.25" customHeight="1" x14ac:dyDescent="0.25">
      <c r="B120" s="78"/>
      <c r="C120" s="79"/>
    </row>
    <row r="121" spans="2:3" ht="35.25" customHeight="1" x14ac:dyDescent="0.25">
      <c r="B121" s="78"/>
      <c r="C121" s="79"/>
    </row>
    <row r="122" spans="2:3" ht="35.25" customHeight="1" x14ac:dyDescent="0.25">
      <c r="B122" s="78"/>
      <c r="C122" s="79"/>
    </row>
    <row r="123" spans="2:3" ht="35.25" customHeight="1" x14ac:dyDescent="0.25">
      <c r="B123" s="78"/>
      <c r="C123" s="79"/>
    </row>
    <row r="124" spans="2:3" ht="35.25" customHeight="1" x14ac:dyDescent="0.25">
      <c r="B124" s="78"/>
      <c r="C124" s="79"/>
    </row>
    <row r="125" spans="2:3" ht="35.25" customHeight="1" x14ac:dyDescent="0.25">
      <c r="B125" s="78"/>
      <c r="C125" s="79"/>
    </row>
    <row r="126" spans="2:3" ht="35.25" customHeight="1" x14ac:dyDescent="0.25">
      <c r="B126" s="78"/>
      <c r="C126" s="79"/>
    </row>
    <row r="127" spans="2:3" ht="35.25" customHeight="1" x14ac:dyDescent="0.25">
      <c r="B127" s="78"/>
      <c r="C127" s="79"/>
    </row>
    <row r="128" spans="2:3" ht="35.25" customHeight="1" x14ac:dyDescent="0.25">
      <c r="B128" s="78"/>
      <c r="C128" s="79"/>
    </row>
    <row r="129" spans="2:3" ht="35.25" customHeight="1" x14ac:dyDescent="0.25">
      <c r="B129" s="78"/>
      <c r="C129" s="79"/>
    </row>
    <row r="130" spans="2:3" ht="35.25" customHeight="1" x14ac:dyDescent="0.25">
      <c r="B130" s="78"/>
      <c r="C130" s="79"/>
    </row>
    <row r="131" spans="2:3" ht="35.25" customHeight="1" x14ac:dyDescent="0.25">
      <c r="B131" s="78"/>
      <c r="C131" s="79"/>
    </row>
    <row r="132" spans="2:3" ht="35.25" customHeight="1" x14ac:dyDescent="0.25">
      <c r="B132" s="78"/>
      <c r="C132" s="79"/>
    </row>
    <row r="133" spans="2:3" ht="35.25" customHeight="1" x14ac:dyDescent="0.25">
      <c r="B133" s="78"/>
      <c r="C133" s="79"/>
    </row>
    <row r="134" spans="2:3" ht="35.25" customHeight="1" x14ac:dyDescent="0.25">
      <c r="B134" s="78"/>
      <c r="C134" s="79"/>
    </row>
    <row r="135" spans="2:3" ht="35.25" customHeight="1" x14ac:dyDescent="0.25">
      <c r="B135" s="78"/>
      <c r="C135" s="79"/>
    </row>
    <row r="136" spans="2:3" ht="35.25" customHeight="1" x14ac:dyDescent="0.25">
      <c r="B136" s="78"/>
      <c r="C136" s="79"/>
    </row>
    <row r="137" spans="2:3" ht="35.25" customHeight="1" x14ac:dyDescent="0.25">
      <c r="B137" s="78"/>
      <c r="C137" s="79"/>
    </row>
    <row r="138" spans="2:3" ht="35.25" customHeight="1" x14ac:dyDescent="0.25">
      <c r="B138" s="78"/>
      <c r="C138" s="79"/>
    </row>
    <row r="139" spans="2:3" ht="35.25" customHeight="1" x14ac:dyDescent="0.25">
      <c r="B139" s="78"/>
      <c r="C139" s="79"/>
    </row>
    <row r="140" spans="2:3" ht="35.25" customHeight="1" x14ac:dyDescent="0.25">
      <c r="B140" s="78"/>
      <c r="C140" s="79"/>
    </row>
    <row r="141" spans="2:3" ht="35.25" customHeight="1" x14ac:dyDescent="0.25">
      <c r="B141" s="78"/>
      <c r="C141" s="79"/>
    </row>
    <row r="142" spans="2:3" ht="35.25" customHeight="1" x14ac:dyDescent="0.25">
      <c r="B142" s="78"/>
      <c r="C142" s="79"/>
    </row>
    <row r="143" spans="2:3" ht="35.25" customHeight="1" x14ac:dyDescent="0.25">
      <c r="B143" s="78"/>
      <c r="C143" s="79"/>
    </row>
    <row r="144" spans="2:3" ht="35.25" customHeight="1" x14ac:dyDescent="0.25">
      <c r="B144" s="78"/>
      <c r="C144" s="79"/>
    </row>
    <row r="145" spans="2:3" ht="35.25" customHeight="1" x14ac:dyDescent="0.25">
      <c r="B145" s="78"/>
      <c r="C145" s="79"/>
    </row>
    <row r="146" spans="2:3" ht="35.25" customHeight="1" x14ac:dyDescent="0.25">
      <c r="B146" s="78"/>
      <c r="C146" s="79"/>
    </row>
    <row r="147" spans="2:3" ht="35.25" customHeight="1" x14ac:dyDescent="0.25">
      <c r="B147" s="78"/>
      <c r="C147" s="79"/>
    </row>
    <row r="148" spans="2:3" ht="35.25" customHeight="1" x14ac:dyDescent="0.25">
      <c r="B148" s="78"/>
      <c r="C148" s="79"/>
    </row>
    <row r="149" spans="2:3" ht="35.25" customHeight="1" x14ac:dyDescent="0.25">
      <c r="B149" s="78"/>
      <c r="C149" s="79"/>
    </row>
    <row r="150" spans="2:3" ht="35.25" customHeight="1" x14ac:dyDescent="0.25">
      <c r="B150" s="78"/>
      <c r="C150" s="79"/>
    </row>
    <row r="151" spans="2:3" ht="35.25" customHeight="1" x14ac:dyDescent="0.25">
      <c r="B151" s="78"/>
      <c r="C151" s="79"/>
    </row>
    <row r="152" spans="2:3" ht="35.25" customHeight="1" x14ac:dyDescent="0.25">
      <c r="B152" s="78"/>
      <c r="C152" s="79"/>
    </row>
    <row r="153" spans="2:3" ht="35.25" customHeight="1" x14ac:dyDescent="0.25">
      <c r="B153" s="78"/>
      <c r="C153" s="79"/>
    </row>
    <row r="154" spans="2:3" ht="35.25" customHeight="1" x14ac:dyDescent="0.25">
      <c r="B154" s="78"/>
      <c r="C154" s="79"/>
    </row>
    <row r="155" spans="2:3" ht="35.25" customHeight="1" x14ac:dyDescent="0.25">
      <c r="B155" s="78"/>
      <c r="C155" s="79"/>
    </row>
    <row r="156" spans="2:3" ht="35.25" customHeight="1" x14ac:dyDescent="0.25">
      <c r="B156" s="78"/>
      <c r="C156" s="79"/>
    </row>
    <row r="157" spans="2:3" ht="35.25" customHeight="1" x14ac:dyDescent="0.25">
      <c r="B157" s="78"/>
      <c r="C157" s="79"/>
    </row>
    <row r="158" spans="2:3" ht="35.25" customHeight="1" x14ac:dyDescent="0.25">
      <c r="B158" s="78"/>
      <c r="C158" s="79"/>
    </row>
    <row r="159" spans="2:3" ht="35.25" customHeight="1" x14ac:dyDescent="0.25">
      <c r="B159" s="78"/>
      <c r="C159" s="79"/>
    </row>
    <row r="160" spans="2:3" ht="35.25" customHeight="1" x14ac:dyDescent="0.25">
      <c r="B160" s="78"/>
      <c r="C160" s="79"/>
    </row>
    <row r="161" spans="2:3" ht="35.25" customHeight="1" thickBot="1" x14ac:dyDescent="0.3">
      <c r="B161" s="80"/>
      <c r="C161" s="81"/>
    </row>
  </sheetData>
  <mergeCells count="2">
    <mergeCell ref="B2:C5"/>
    <mergeCell ref="B6:C6"/>
  </mergeCells>
  <printOptions horizontalCentered="1"/>
  <pageMargins left="0.06" right="0.06" top="0.36" bottom="0.51181102362204722" header="0.2" footer="0.31496062992125984"/>
  <pageSetup paperSize="9" scale="42" orientation="portrait" r:id="rId1"/>
  <headerFooter>
    <oddFooter>&amp;CPriopriedade da Via Ambiental Eng. e Serviços S.A.&amp;RPágina &amp;P de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B1:T15"/>
  <sheetViews>
    <sheetView topLeftCell="A2" zoomScale="30" zoomScaleNormal="30" zoomScaleSheetLayoutView="30" workbookViewId="0">
      <selection activeCell="W8" sqref="W8"/>
    </sheetView>
  </sheetViews>
  <sheetFormatPr defaultColWidth="9.140625" defaultRowHeight="15.75" x14ac:dyDescent="0.25"/>
  <cols>
    <col min="1" max="1" width="3.85546875" style="77" customWidth="1"/>
    <col min="2" max="2" width="104.5703125" style="77" customWidth="1"/>
    <col min="3" max="3" width="105.140625" style="77" customWidth="1"/>
    <col min="4" max="16384" width="9.140625" style="77"/>
  </cols>
  <sheetData>
    <row r="1" spans="2:20" ht="16.5" thickBot="1" x14ac:dyDescent="0.3"/>
    <row r="2" spans="2:20" ht="27" customHeight="1" x14ac:dyDescent="0.25">
      <c r="B2" s="490" t="s">
        <v>315</v>
      </c>
      <c r="C2" s="491"/>
    </row>
    <row r="3" spans="2:20" ht="15" customHeight="1" x14ac:dyDescent="0.25">
      <c r="B3" s="492"/>
      <c r="C3" s="493"/>
    </row>
    <row r="4" spans="2:20" ht="15" customHeight="1" x14ac:dyDescent="0.25">
      <c r="B4" s="492"/>
      <c r="C4" s="493"/>
    </row>
    <row r="5" spans="2:20" ht="15" customHeight="1" thickBot="1" x14ac:dyDescent="0.3">
      <c r="B5" s="494"/>
      <c r="C5" s="495"/>
    </row>
    <row r="6" spans="2:20" ht="41.25" customHeight="1" thickBot="1" x14ac:dyDescent="0.3">
      <c r="B6" s="496" t="s">
        <v>401</v>
      </c>
      <c r="C6" s="497"/>
    </row>
    <row r="7" spans="2:20" ht="408.75" customHeight="1" x14ac:dyDescent="0.25">
      <c r="B7" s="117"/>
      <c r="C7" s="118"/>
    </row>
    <row r="8" spans="2:20" ht="408.75" customHeight="1" x14ac:dyDescent="0.25">
      <c r="B8" s="115"/>
      <c r="C8" s="116"/>
    </row>
    <row r="9" spans="2:20" ht="408.75" customHeight="1" x14ac:dyDescent="0.25">
      <c r="B9" s="177"/>
      <c r="C9" s="178"/>
    </row>
    <row r="10" spans="2:20" ht="408.75" customHeight="1" thickBot="1" x14ac:dyDescent="0.3">
      <c r="B10" s="119"/>
      <c r="C10" s="179"/>
    </row>
    <row r="15" spans="2:20" x14ac:dyDescent="0.25">
      <c r="T15" s="77" t="s">
        <v>328</v>
      </c>
    </row>
  </sheetData>
  <mergeCells count="2">
    <mergeCell ref="B2:C5"/>
    <mergeCell ref="B6:C6"/>
  </mergeCells>
  <printOptions horizontalCentered="1"/>
  <pageMargins left="0.06" right="0.06" top="0.36" bottom="0.51181102362204722" header="0.2" footer="0.31496062992125984"/>
  <pageSetup paperSize="9" scale="42" orientation="portrait" r:id="rId1"/>
  <headerFooter>
    <oddFooter>&amp;CPriopriedade da Via Ambiental Eng. e Serviços S.A.&amp;RPágina &amp;P de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B1:C158"/>
  <sheetViews>
    <sheetView zoomScale="50" zoomScaleNormal="50" workbookViewId="0">
      <selection activeCell="G7" sqref="G7"/>
    </sheetView>
  </sheetViews>
  <sheetFormatPr defaultColWidth="9.140625" defaultRowHeight="15.75" x14ac:dyDescent="0.25"/>
  <cols>
    <col min="1" max="1" width="3.85546875" style="77" customWidth="1"/>
    <col min="2" max="2" width="85.28515625" style="77" customWidth="1"/>
    <col min="3" max="3" width="84" style="77" customWidth="1"/>
    <col min="4" max="16384" width="9.140625" style="77"/>
  </cols>
  <sheetData>
    <row r="1" spans="2:3" ht="16.5" thickBot="1" x14ac:dyDescent="0.3"/>
    <row r="2" spans="2:3" ht="27" customHeight="1" x14ac:dyDescent="0.25">
      <c r="B2" s="490" t="s">
        <v>222</v>
      </c>
      <c r="C2" s="491"/>
    </row>
    <row r="3" spans="2:3" ht="15" customHeight="1" x14ac:dyDescent="0.25">
      <c r="B3" s="492"/>
      <c r="C3" s="493"/>
    </row>
    <row r="4" spans="2:3" ht="11.25" customHeight="1" x14ac:dyDescent="0.25">
      <c r="B4" s="492"/>
      <c r="C4" s="493"/>
    </row>
    <row r="5" spans="2:3" ht="15" customHeight="1" thickBot="1" x14ac:dyDescent="0.3">
      <c r="B5" s="494"/>
      <c r="C5" s="495"/>
    </row>
    <row r="6" spans="2:3" ht="41.25" customHeight="1" thickBot="1" x14ac:dyDescent="0.3">
      <c r="B6" s="496" t="s">
        <v>377</v>
      </c>
      <c r="C6" s="497"/>
    </row>
    <row r="7" spans="2:3" ht="408.75" customHeight="1" thickBot="1" x14ac:dyDescent="0.3">
      <c r="B7" s="168"/>
      <c r="C7" s="169"/>
    </row>
    <row r="8" spans="2:3" ht="35.25" customHeight="1" x14ac:dyDescent="0.25">
      <c r="B8" s="78"/>
      <c r="C8" s="79"/>
    </row>
    <row r="9" spans="2:3" ht="35.25" customHeight="1" x14ac:dyDescent="0.25">
      <c r="B9" s="78"/>
      <c r="C9" s="79"/>
    </row>
    <row r="10" spans="2:3" ht="35.25" customHeight="1" x14ac:dyDescent="0.25">
      <c r="B10" s="78"/>
      <c r="C10" s="79"/>
    </row>
    <row r="11" spans="2:3" ht="35.25" customHeight="1" x14ac:dyDescent="0.25">
      <c r="B11" s="78"/>
      <c r="C11" s="79"/>
    </row>
    <row r="12" spans="2:3" ht="35.25" customHeight="1" x14ac:dyDescent="0.25">
      <c r="B12" s="78"/>
      <c r="C12" s="79"/>
    </row>
    <row r="13" spans="2:3" ht="35.25" customHeight="1" x14ac:dyDescent="0.25">
      <c r="B13" s="78"/>
      <c r="C13" s="79"/>
    </row>
    <row r="14" spans="2:3" ht="35.25" customHeight="1" x14ac:dyDescent="0.25">
      <c r="B14" s="78"/>
      <c r="C14" s="79"/>
    </row>
    <row r="15" spans="2:3" ht="35.25" customHeight="1" x14ac:dyDescent="0.25">
      <c r="B15" s="78"/>
      <c r="C15" s="79"/>
    </row>
    <row r="16" spans="2:3" ht="35.25" customHeight="1" x14ac:dyDescent="0.25">
      <c r="B16" s="78"/>
      <c r="C16" s="79"/>
    </row>
    <row r="17" spans="2:3" ht="35.25" customHeight="1" x14ac:dyDescent="0.25">
      <c r="B17" s="78"/>
      <c r="C17" s="79"/>
    </row>
    <row r="18" spans="2:3" ht="35.25" customHeight="1" x14ac:dyDescent="0.25">
      <c r="B18" s="78"/>
      <c r="C18" s="79"/>
    </row>
    <row r="19" spans="2:3" ht="35.25" customHeight="1" x14ac:dyDescent="0.25">
      <c r="B19" s="78"/>
      <c r="C19" s="79"/>
    </row>
    <row r="20" spans="2:3" ht="35.25" customHeight="1" x14ac:dyDescent="0.25">
      <c r="B20" s="78"/>
      <c r="C20" s="79"/>
    </row>
    <row r="21" spans="2:3" ht="35.25" customHeight="1" x14ac:dyDescent="0.25">
      <c r="B21" s="78"/>
      <c r="C21" s="79"/>
    </row>
    <row r="22" spans="2:3" ht="35.25" customHeight="1" x14ac:dyDescent="0.25">
      <c r="B22" s="78"/>
      <c r="C22" s="79"/>
    </row>
    <row r="23" spans="2:3" ht="35.25" customHeight="1" x14ac:dyDescent="0.25">
      <c r="B23" s="78"/>
      <c r="C23" s="79"/>
    </row>
    <row r="24" spans="2:3" ht="35.25" customHeight="1" x14ac:dyDescent="0.25">
      <c r="B24" s="78"/>
      <c r="C24" s="79"/>
    </row>
    <row r="25" spans="2:3" ht="35.25" customHeight="1" x14ac:dyDescent="0.25">
      <c r="B25" s="78"/>
      <c r="C25" s="79"/>
    </row>
    <row r="26" spans="2:3" ht="35.25" customHeight="1" x14ac:dyDescent="0.25">
      <c r="B26" s="78"/>
      <c r="C26" s="79"/>
    </row>
    <row r="27" spans="2:3" ht="35.25" customHeight="1" x14ac:dyDescent="0.25">
      <c r="B27" s="78"/>
      <c r="C27" s="79"/>
    </row>
    <row r="28" spans="2:3" ht="35.25" customHeight="1" x14ac:dyDescent="0.25">
      <c r="B28" s="78"/>
      <c r="C28" s="79"/>
    </row>
    <row r="29" spans="2:3" ht="35.25" customHeight="1" x14ac:dyDescent="0.25">
      <c r="B29" s="78"/>
      <c r="C29" s="79"/>
    </row>
    <row r="30" spans="2:3" ht="35.25" customHeight="1" x14ac:dyDescent="0.25">
      <c r="B30" s="78"/>
      <c r="C30" s="79"/>
    </row>
    <row r="31" spans="2:3" ht="35.25" customHeight="1" x14ac:dyDescent="0.25">
      <c r="B31" s="78"/>
      <c r="C31" s="79"/>
    </row>
    <row r="32" spans="2:3" ht="35.25" customHeight="1" x14ac:dyDescent="0.25">
      <c r="B32" s="78"/>
      <c r="C32" s="79"/>
    </row>
    <row r="33" spans="2:3" ht="35.25" customHeight="1" x14ac:dyDescent="0.25">
      <c r="B33" s="78"/>
      <c r="C33" s="79"/>
    </row>
    <row r="34" spans="2:3" ht="35.25" customHeight="1" x14ac:dyDescent="0.25">
      <c r="B34" s="78"/>
      <c r="C34" s="79"/>
    </row>
    <row r="35" spans="2:3" ht="35.25" customHeight="1" x14ac:dyDescent="0.25">
      <c r="B35" s="78"/>
      <c r="C35" s="79"/>
    </row>
    <row r="36" spans="2:3" ht="35.25" customHeight="1" x14ac:dyDescent="0.25">
      <c r="B36" s="78"/>
      <c r="C36" s="79"/>
    </row>
    <row r="37" spans="2:3" ht="35.25" customHeight="1" x14ac:dyDescent="0.25">
      <c r="B37" s="78"/>
      <c r="C37" s="79"/>
    </row>
    <row r="38" spans="2:3" ht="35.25" customHeight="1" x14ac:dyDescent="0.25">
      <c r="B38" s="78"/>
      <c r="C38" s="79"/>
    </row>
    <row r="39" spans="2:3" ht="35.25" customHeight="1" x14ac:dyDescent="0.25">
      <c r="B39" s="78"/>
      <c r="C39" s="79"/>
    </row>
    <row r="40" spans="2:3" ht="35.25" customHeight="1" x14ac:dyDescent="0.25">
      <c r="B40" s="78"/>
      <c r="C40" s="79"/>
    </row>
    <row r="41" spans="2:3" ht="35.25" customHeight="1" x14ac:dyDescent="0.25">
      <c r="B41" s="78"/>
      <c r="C41" s="79"/>
    </row>
    <row r="42" spans="2:3" ht="35.25" customHeight="1" x14ac:dyDescent="0.25">
      <c r="B42" s="78"/>
      <c r="C42" s="79"/>
    </row>
    <row r="43" spans="2:3" ht="35.25" customHeight="1" x14ac:dyDescent="0.25">
      <c r="B43" s="78"/>
      <c r="C43" s="79"/>
    </row>
    <row r="44" spans="2:3" ht="35.25" customHeight="1" x14ac:dyDescent="0.25">
      <c r="B44" s="78"/>
      <c r="C44" s="79"/>
    </row>
    <row r="45" spans="2:3" ht="35.25" customHeight="1" x14ac:dyDescent="0.25">
      <c r="B45" s="78"/>
      <c r="C45" s="79"/>
    </row>
    <row r="46" spans="2:3" ht="35.25" customHeight="1" x14ac:dyDescent="0.25">
      <c r="B46" s="78"/>
      <c r="C46" s="79"/>
    </row>
    <row r="47" spans="2:3" ht="35.25" customHeight="1" x14ac:dyDescent="0.25">
      <c r="B47" s="78"/>
      <c r="C47" s="79"/>
    </row>
    <row r="48" spans="2:3" ht="35.25" customHeight="1" x14ac:dyDescent="0.25">
      <c r="B48" s="78"/>
      <c r="C48" s="79"/>
    </row>
    <row r="49" spans="2:3" ht="35.25" customHeight="1" x14ac:dyDescent="0.25">
      <c r="B49" s="78"/>
      <c r="C49" s="79"/>
    </row>
    <row r="50" spans="2:3" ht="35.25" customHeight="1" x14ac:dyDescent="0.25">
      <c r="B50" s="78"/>
      <c r="C50" s="79"/>
    </row>
    <row r="51" spans="2:3" ht="35.25" customHeight="1" x14ac:dyDescent="0.25">
      <c r="B51" s="78"/>
      <c r="C51" s="79"/>
    </row>
    <row r="52" spans="2:3" ht="35.25" customHeight="1" x14ac:dyDescent="0.25">
      <c r="B52" s="78"/>
      <c r="C52" s="79"/>
    </row>
    <row r="53" spans="2:3" ht="35.25" customHeight="1" x14ac:dyDescent="0.25">
      <c r="B53" s="78"/>
      <c r="C53" s="79"/>
    </row>
    <row r="54" spans="2:3" ht="35.25" customHeight="1" x14ac:dyDescent="0.25">
      <c r="B54" s="78"/>
      <c r="C54" s="79"/>
    </row>
    <row r="55" spans="2:3" ht="35.25" customHeight="1" x14ac:dyDescent="0.25">
      <c r="B55" s="78"/>
      <c r="C55" s="79"/>
    </row>
    <row r="56" spans="2:3" ht="35.25" customHeight="1" x14ac:dyDescent="0.25">
      <c r="B56" s="78"/>
      <c r="C56" s="79"/>
    </row>
    <row r="57" spans="2:3" ht="35.25" customHeight="1" x14ac:dyDescent="0.25">
      <c r="B57" s="78"/>
      <c r="C57" s="79"/>
    </row>
    <row r="58" spans="2:3" ht="35.25" customHeight="1" x14ac:dyDescent="0.25">
      <c r="B58" s="78"/>
      <c r="C58" s="79"/>
    </row>
    <row r="59" spans="2:3" ht="35.25" customHeight="1" x14ac:dyDescent="0.25">
      <c r="B59" s="78"/>
      <c r="C59" s="79"/>
    </row>
    <row r="60" spans="2:3" ht="35.25" customHeight="1" x14ac:dyDescent="0.25">
      <c r="B60" s="78"/>
      <c r="C60" s="79"/>
    </row>
    <row r="61" spans="2:3" ht="35.25" customHeight="1" x14ac:dyDescent="0.25">
      <c r="B61" s="78"/>
      <c r="C61" s="79"/>
    </row>
    <row r="62" spans="2:3" ht="35.25" customHeight="1" x14ac:dyDescent="0.25">
      <c r="B62" s="78"/>
      <c r="C62" s="79"/>
    </row>
    <row r="63" spans="2:3" ht="35.25" customHeight="1" x14ac:dyDescent="0.25">
      <c r="B63" s="78"/>
      <c r="C63" s="79"/>
    </row>
    <row r="64" spans="2:3" ht="35.25" customHeight="1" x14ac:dyDescent="0.25">
      <c r="B64" s="78"/>
      <c r="C64" s="79"/>
    </row>
    <row r="65" spans="2:3" ht="35.25" customHeight="1" x14ac:dyDescent="0.25">
      <c r="B65" s="78"/>
      <c r="C65" s="79"/>
    </row>
    <row r="66" spans="2:3" ht="35.25" customHeight="1" x14ac:dyDescent="0.25">
      <c r="B66" s="78"/>
      <c r="C66" s="79"/>
    </row>
    <row r="67" spans="2:3" ht="35.25" customHeight="1" x14ac:dyDescent="0.25">
      <c r="B67" s="78"/>
      <c r="C67" s="79"/>
    </row>
    <row r="68" spans="2:3" ht="35.25" customHeight="1" x14ac:dyDescent="0.25">
      <c r="B68" s="78"/>
      <c r="C68" s="79"/>
    </row>
    <row r="69" spans="2:3" ht="35.25" customHeight="1" x14ac:dyDescent="0.25">
      <c r="B69" s="78"/>
      <c r="C69" s="79"/>
    </row>
    <row r="70" spans="2:3" ht="35.25" customHeight="1" x14ac:dyDescent="0.25">
      <c r="B70" s="78"/>
      <c r="C70" s="79"/>
    </row>
    <row r="71" spans="2:3" ht="35.25" customHeight="1" x14ac:dyDescent="0.25">
      <c r="B71" s="78"/>
      <c r="C71" s="79"/>
    </row>
    <row r="72" spans="2:3" ht="35.25" customHeight="1" x14ac:dyDescent="0.25">
      <c r="B72" s="78"/>
      <c r="C72" s="79"/>
    </row>
    <row r="73" spans="2:3" ht="35.25" customHeight="1" x14ac:dyDescent="0.25">
      <c r="B73" s="78"/>
      <c r="C73" s="79"/>
    </row>
    <row r="74" spans="2:3" ht="35.25" customHeight="1" x14ac:dyDescent="0.25">
      <c r="B74" s="78"/>
      <c r="C74" s="79"/>
    </row>
    <row r="75" spans="2:3" ht="35.25" customHeight="1" x14ac:dyDescent="0.25">
      <c r="B75" s="78"/>
      <c r="C75" s="79"/>
    </row>
    <row r="76" spans="2:3" ht="35.25" customHeight="1" x14ac:dyDescent="0.25">
      <c r="B76" s="78"/>
      <c r="C76" s="79"/>
    </row>
    <row r="77" spans="2:3" ht="35.25" customHeight="1" x14ac:dyDescent="0.25">
      <c r="B77" s="78"/>
      <c r="C77" s="79"/>
    </row>
    <row r="78" spans="2:3" ht="35.25" customHeight="1" x14ac:dyDescent="0.25">
      <c r="B78" s="78"/>
      <c r="C78" s="79"/>
    </row>
    <row r="79" spans="2:3" ht="35.25" customHeight="1" x14ac:dyDescent="0.25">
      <c r="B79" s="78"/>
      <c r="C79" s="79"/>
    </row>
    <row r="80" spans="2:3" ht="35.25" customHeight="1" x14ac:dyDescent="0.25">
      <c r="B80" s="78"/>
      <c r="C80" s="79"/>
    </row>
    <row r="81" spans="2:3" ht="35.25" customHeight="1" x14ac:dyDescent="0.25">
      <c r="B81" s="78"/>
      <c r="C81" s="79"/>
    </row>
    <row r="82" spans="2:3" ht="35.25" customHeight="1" x14ac:dyDescent="0.25">
      <c r="B82" s="78"/>
      <c r="C82" s="79"/>
    </row>
    <row r="83" spans="2:3" ht="35.25" customHeight="1" x14ac:dyDescent="0.25">
      <c r="B83" s="78"/>
      <c r="C83" s="79"/>
    </row>
    <row r="84" spans="2:3" ht="35.25" customHeight="1" x14ac:dyDescent="0.25">
      <c r="B84" s="78"/>
      <c r="C84" s="79"/>
    </row>
    <row r="85" spans="2:3" ht="35.25" customHeight="1" x14ac:dyDescent="0.25">
      <c r="B85" s="78"/>
      <c r="C85" s="79"/>
    </row>
    <row r="86" spans="2:3" ht="35.25" customHeight="1" x14ac:dyDescent="0.25">
      <c r="B86" s="78"/>
      <c r="C86" s="79"/>
    </row>
    <row r="87" spans="2:3" ht="35.25" customHeight="1" x14ac:dyDescent="0.25">
      <c r="B87" s="78"/>
      <c r="C87" s="79"/>
    </row>
    <row r="88" spans="2:3" ht="35.25" customHeight="1" x14ac:dyDescent="0.25">
      <c r="B88" s="78"/>
      <c r="C88" s="79"/>
    </row>
    <row r="89" spans="2:3" ht="35.25" customHeight="1" x14ac:dyDescent="0.25">
      <c r="B89" s="78"/>
      <c r="C89" s="79"/>
    </row>
    <row r="90" spans="2:3" ht="35.25" customHeight="1" x14ac:dyDescent="0.25">
      <c r="B90" s="78"/>
      <c r="C90" s="79"/>
    </row>
    <row r="91" spans="2:3" ht="35.25" customHeight="1" x14ac:dyDescent="0.25">
      <c r="B91" s="78"/>
      <c r="C91" s="79"/>
    </row>
    <row r="92" spans="2:3" ht="35.25" customHeight="1" x14ac:dyDescent="0.25">
      <c r="B92" s="78"/>
      <c r="C92" s="79"/>
    </row>
    <row r="93" spans="2:3" ht="35.25" customHeight="1" x14ac:dyDescent="0.25">
      <c r="B93" s="78"/>
      <c r="C93" s="79"/>
    </row>
    <row r="94" spans="2:3" ht="35.25" customHeight="1" x14ac:dyDescent="0.25">
      <c r="B94" s="78"/>
      <c r="C94" s="79"/>
    </row>
    <row r="95" spans="2:3" ht="35.25" customHeight="1" x14ac:dyDescent="0.25">
      <c r="B95" s="78"/>
      <c r="C95" s="79"/>
    </row>
    <row r="96" spans="2:3" ht="35.25" customHeight="1" x14ac:dyDescent="0.25">
      <c r="B96" s="78"/>
      <c r="C96" s="79"/>
    </row>
    <row r="97" spans="2:3" ht="35.25" customHeight="1" x14ac:dyDescent="0.25">
      <c r="B97" s="78"/>
      <c r="C97" s="79"/>
    </row>
    <row r="98" spans="2:3" ht="35.25" customHeight="1" x14ac:dyDescent="0.25">
      <c r="B98" s="78"/>
      <c r="C98" s="79"/>
    </row>
    <row r="99" spans="2:3" ht="35.25" customHeight="1" x14ac:dyDescent="0.25">
      <c r="B99" s="78"/>
      <c r="C99" s="79"/>
    </row>
    <row r="100" spans="2:3" ht="35.25" customHeight="1" x14ac:dyDescent="0.25">
      <c r="B100" s="78"/>
      <c r="C100" s="79"/>
    </row>
    <row r="101" spans="2:3" ht="35.25" customHeight="1" x14ac:dyDescent="0.25">
      <c r="B101" s="78"/>
      <c r="C101" s="79"/>
    </row>
    <row r="102" spans="2:3" ht="35.25" customHeight="1" x14ac:dyDescent="0.25">
      <c r="B102" s="78"/>
      <c r="C102" s="79"/>
    </row>
    <row r="103" spans="2:3" ht="35.25" customHeight="1" x14ac:dyDescent="0.25">
      <c r="B103" s="78"/>
      <c r="C103" s="79"/>
    </row>
    <row r="104" spans="2:3" ht="35.25" customHeight="1" x14ac:dyDescent="0.25">
      <c r="B104" s="78"/>
      <c r="C104" s="79"/>
    </row>
    <row r="105" spans="2:3" ht="35.25" customHeight="1" x14ac:dyDescent="0.25">
      <c r="B105" s="78"/>
      <c r="C105" s="79"/>
    </row>
    <row r="106" spans="2:3" ht="35.25" customHeight="1" x14ac:dyDescent="0.25">
      <c r="B106" s="78"/>
      <c r="C106" s="79"/>
    </row>
    <row r="107" spans="2:3" ht="35.25" customHeight="1" x14ac:dyDescent="0.25">
      <c r="B107" s="78"/>
      <c r="C107" s="79"/>
    </row>
    <row r="108" spans="2:3" ht="35.25" customHeight="1" x14ac:dyDescent="0.25">
      <c r="B108" s="78"/>
      <c r="C108" s="79"/>
    </row>
    <row r="109" spans="2:3" ht="35.25" customHeight="1" x14ac:dyDescent="0.25">
      <c r="B109" s="78"/>
      <c r="C109" s="79"/>
    </row>
    <row r="110" spans="2:3" ht="35.25" customHeight="1" x14ac:dyDescent="0.25">
      <c r="B110" s="78"/>
      <c r="C110" s="79"/>
    </row>
    <row r="111" spans="2:3" ht="35.25" customHeight="1" x14ac:dyDescent="0.25">
      <c r="B111" s="78"/>
      <c r="C111" s="79"/>
    </row>
    <row r="112" spans="2:3" ht="35.25" customHeight="1" x14ac:dyDescent="0.25">
      <c r="B112" s="78"/>
      <c r="C112" s="79"/>
    </row>
    <row r="113" spans="2:3" ht="35.25" customHeight="1" x14ac:dyDescent="0.25">
      <c r="B113" s="78"/>
      <c r="C113" s="79"/>
    </row>
    <row r="114" spans="2:3" ht="35.25" customHeight="1" x14ac:dyDescent="0.25">
      <c r="B114" s="78"/>
      <c r="C114" s="79"/>
    </row>
    <row r="115" spans="2:3" ht="35.25" customHeight="1" x14ac:dyDescent="0.25">
      <c r="B115" s="78"/>
      <c r="C115" s="79"/>
    </row>
    <row r="116" spans="2:3" ht="35.25" customHeight="1" x14ac:dyDescent="0.25">
      <c r="B116" s="78"/>
      <c r="C116" s="79"/>
    </row>
    <row r="117" spans="2:3" ht="35.25" customHeight="1" x14ac:dyDescent="0.25">
      <c r="B117" s="78"/>
      <c r="C117" s="79"/>
    </row>
    <row r="118" spans="2:3" ht="35.25" customHeight="1" x14ac:dyDescent="0.25">
      <c r="B118" s="78"/>
      <c r="C118" s="79"/>
    </row>
    <row r="119" spans="2:3" ht="35.25" customHeight="1" x14ac:dyDescent="0.25">
      <c r="B119" s="78"/>
      <c r="C119" s="79"/>
    </row>
    <row r="120" spans="2:3" ht="35.25" customHeight="1" x14ac:dyDescent="0.25">
      <c r="B120" s="78"/>
      <c r="C120" s="79"/>
    </row>
    <row r="121" spans="2:3" ht="35.25" customHeight="1" x14ac:dyDescent="0.25">
      <c r="B121" s="78"/>
      <c r="C121" s="79"/>
    </row>
    <row r="122" spans="2:3" ht="35.25" customHeight="1" x14ac:dyDescent="0.25">
      <c r="B122" s="78"/>
      <c r="C122" s="79"/>
    </row>
    <row r="123" spans="2:3" ht="35.25" customHeight="1" x14ac:dyDescent="0.25">
      <c r="B123" s="78"/>
      <c r="C123" s="79"/>
    </row>
    <row r="124" spans="2:3" ht="35.25" customHeight="1" x14ac:dyDescent="0.25">
      <c r="B124" s="78"/>
      <c r="C124" s="79"/>
    </row>
    <row r="125" spans="2:3" ht="35.25" customHeight="1" x14ac:dyDescent="0.25">
      <c r="B125" s="78"/>
      <c r="C125" s="79"/>
    </row>
    <row r="126" spans="2:3" ht="35.25" customHeight="1" x14ac:dyDescent="0.25">
      <c r="B126" s="78"/>
      <c r="C126" s="79"/>
    </row>
    <row r="127" spans="2:3" ht="35.25" customHeight="1" x14ac:dyDescent="0.25">
      <c r="B127" s="78"/>
      <c r="C127" s="79"/>
    </row>
    <row r="128" spans="2:3" ht="35.25" customHeight="1" x14ac:dyDescent="0.25">
      <c r="B128" s="78"/>
      <c r="C128" s="79"/>
    </row>
    <row r="129" spans="2:3" ht="35.25" customHeight="1" x14ac:dyDescent="0.25">
      <c r="B129" s="78"/>
      <c r="C129" s="79"/>
    </row>
    <row r="130" spans="2:3" ht="35.25" customHeight="1" x14ac:dyDescent="0.25">
      <c r="B130" s="78"/>
      <c r="C130" s="79"/>
    </row>
    <row r="131" spans="2:3" ht="35.25" customHeight="1" x14ac:dyDescent="0.25">
      <c r="B131" s="78"/>
      <c r="C131" s="79"/>
    </row>
    <row r="132" spans="2:3" ht="35.25" customHeight="1" x14ac:dyDescent="0.25">
      <c r="B132" s="78"/>
      <c r="C132" s="79"/>
    </row>
    <row r="133" spans="2:3" ht="35.25" customHeight="1" x14ac:dyDescent="0.25">
      <c r="B133" s="78"/>
      <c r="C133" s="79"/>
    </row>
    <row r="134" spans="2:3" ht="35.25" customHeight="1" x14ac:dyDescent="0.25">
      <c r="B134" s="78"/>
      <c r="C134" s="79"/>
    </row>
    <row r="135" spans="2:3" ht="35.25" customHeight="1" x14ac:dyDescent="0.25">
      <c r="B135" s="78"/>
      <c r="C135" s="79"/>
    </row>
    <row r="136" spans="2:3" ht="35.25" customHeight="1" x14ac:dyDescent="0.25">
      <c r="B136" s="78"/>
      <c r="C136" s="79"/>
    </row>
    <row r="137" spans="2:3" ht="35.25" customHeight="1" x14ac:dyDescent="0.25">
      <c r="B137" s="78"/>
      <c r="C137" s="79"/>
    </row>
    <row r="138" spans="2:3" ht="35.25" customHeight="1" x14ac:dyDescent="0.25">
      <c r="B138" s="78"/>
      <c r="C138" s="79"/>
    </row>
    <row r="139" spans="2:3" ht="35.25" customHeight="1" x14ac:dyDescent="0.25">
      <c r="B139" s="78"/>
      <c r="C139" s="79"/>
    </row>
    <row r="140" spans="2:3" ht="35.25" customHeight="1" x14ac:dyDescent="0.25">
      <c r="B140" s="78"/>
      <c r="C140" s="79"/>
    </row>
    <row r="141" spans="2:3" ht="35.25" customHeight="1" x14ac:dyDescent="0.25">
      <c r="B141" s="78"/>
      <c r="C141" s="79"/>
    </row>
    <row r="142" spans="2:3" ht="35.25" customHeight="1" x14ac:dyDescent="0.25">
      <c r="B142" s="78"/>
      <c r="C142" s="79"/>
    </row>
    <row r="143" spans="2:3" ht="35.25" customHeight="1" x14ac:dyDescent="0.25">
      <c r="B143" s="78"/>
      <c r="C143" s="79"/>
    </row>
    <row r="144" spans="2:3" ht="35.25" customHeight="1" x14ac:dyDescent="0.25">
      <c r="B144" s="78"/>
      <c r="C144" s="79"/>
    </row>
    <row r="145" spans="2:3" ht="35.25" customHeight="1" x14ac:dyDescent="0.25">
      <c r="B145" s="78"/>
      <c r="C145" s="79"/>
    </row>
    <row r="146" spans="2:3" ht="35.25" customHeight="1" x14ac:dyDescent="0.25">
      <c r="B146" s="78"/>
      <c r="C146" s="79"/>
    </row>
    <row r="147" spans="2:3" ht="35.25" customHeight="1" x14ac:dyDescent="0.25">
      <c r="B147" s="78"/>
      <c r="C147" s="79"/>
    </row>
    <row r="148" spans="2:3" ht="35.25" customHeight="1" x14ac:dyDescent="0.25">
      <c r="B148" s="78"/>
      <c r="C148" s="79"/>
    </row>
    <row r="149" spans="2:3" ht="35.25" customHeight="1" x14ac:dyDescent="0.25">
      <c r="B149" s="78"/>
      <c r="C149" s="79"/>
    </row>
    <row r="150" spans="2:3" ht="35.25" customHeight="1" x14ac:dyDescent="0.25">
      <c r="B150" s="78"/>
      <c r="C150" s="79"/>
    </row>
    <row r="151" spans="2:3" ht="35.25" customHeight="1" x14ac:dyDescent="0.25">
      <c r="B151" s="78"/>
      <c r="C151" s="79"/>
    </row>
    <row r="152" spans="2:3" ht="35.25" customHeight="1" x14ac:dyDescent="0.25">
      <c r="B152" s="78"/>
      <c r="C152" s="79"/>
    </row>
    <row r="153" spans="2:3" ht="35.25" customHeight="1" x14ac:dyDescent="0.25">
      <c r="B153" s="78"/>
      <c r="C153" s="79"/>
    </row>
    <row r="154" spans="2:3" ht="35.25" customHeight="1" x14ac:dyDescent="0.25">
      <c r="B154" s="78"/>
      <c r="C154" s="79"/>
    </row>
    <row r="155" spans="2:3" ht="35.25" customHeight="1" x14ac:dyDescent="0.25">
      <c r="B155" s="78"/>
      <c r="C155" s="79"/>
    </row>
    <row r="156" spans="2:3" ht="35.25" customHeight="1" x14ac:dyDescent="0.25">
      <c r="B156" s="78"/>
      <c r="C156" s="79"/>
    </row>
    <row r="157" spans="2:3" ht="35.25" customHeight="1" x14ac:dyDescent="0.25">
      <c r="B157" s="78"/>
      <c r="C157" s="79"/>
    </row>
    <row r="158" spans="2:3" ht="35.25" customHeight="1" thickBot="1" x14ac:dyDescent="0.3">
      <c r="B158" s="80"/>
      <c r="C158" s="81"/>
    </row>
  </sheetData>
  <mergeCells count="2">
    <mergeCell ref="B2:C5"/>
    <mergeCell ref="B6:C6"/>
  </mergeCells>
  <printOptions horizontalCentered="1"/>
  <pageMargins left="0.06" right="0.06" top="0.36" bottom="0.51181102362204722" header="0.2" footer="0.31496062992125984"/>
  <pageSetup paperSize="9" scale="54" orientation="portrait" r:id="rId1"/>
  <headerFooter>
    <oddFooter>&amp;CPriopriedade da Via Ambiental Eng. e Serviços S.A.&amp;RPágina &amp;P de &amp;N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B1:E7"/>
  <sheetViews>
    <sheetView zoomScale="50" zoomScaleNormal="50" zoomScaleSheetLayoutView="30" workbookViewId="0">
      <selection activeCell="I7" sqref="I7"/>
    </sheetView>
  </sheetViews>
  <sheetFormatPr defaultColWidth="9.140625" defaultRowHeight="15.75" x14ac:dyDescent="0.25"/>
  <cols>
    <col min="1" max="1" width="3.85546875" style="77" customWidth="1"/>
    <col min="2" max="2" width="103.42578125" style="77" customWidth="1"/>
    <col min="3" max="3" width="104.28515625" style="77" customWidth="1"/>
    <col min="4" max="16384" width="9.140625" style="77"/>
  </cols>
  <sheetData>
    <row r="1" spans="2:5" ht="16.5" thickBot="1" x14ac:dyDescent="0.3"/>
    <row r="2" spans="2:5" ht="27" customHeight="1" x14ac:dyDescent="0.25">
      <c r="B2" s="490" t="s">
        <v>198</v>
      </c>
      <c r="C2" s="491"/>
    </row>
    <row r="3" spans="2:5" ht="15" customHeight="1" x14ac:dyDescent="0.25">
      <c r="B3" s="492"/>
      <c r="C3" s="493"/>
    </row>
    <row r="4" spans="2:5" ht="15" customHeight="1" x14ac:dyDescent="0.25">
      <c r="B4" s="492"/>
      <c r="C4" s="493"/>
    </row>
    <row r="5" spans="2:5" ht="15" customHeight="1" thickBot="1" x14ac:dyDescent="0.3">
      <c r="B5" s="494"/>
      <c r="C5" s="495"/>
    </row>
    <row r="6" spans="2:5" ht="41.25" customHeight="1" thickBot="1" x14ac:dyDescent="0.3">
      <c r="B6" s="496" t="s">
        <v>401</v>
      </c>
      <c r="C6" s="497"/>
      <c r="E6" s="187"/>
    </row>
    <row r="7" spans="2:5" ht="408.95" customHeight="1" x14ac:dyDescent="0.25">
      <c r="B7" s="180"/>
      <c r="C7" s="181"/>
    </row>
  </sheetData>
  <mergeCells count="2">
    <mergeCell ref="B2:C5"/>
    <mergeCell ref="B6:C6"/>
  </mergeCells>
  <printOptions horizontalCentered="1"/>
  <pageMargins left="0.06" right="0.06" top="0.36" bottom="0.51181102362204722" header="0.2" footer="0.31496062992125984"/>
  <pageSetup paperSize="9" scale="49" orientation="portrait" r:id="rId1"/>
  <headerFooter>
    <oddFooter>&amp;CPriopriedade da Via Ambiental Eng. e Serviços S.A.&amp;RPágina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765AD-21C0-4A2A-AB20-78723CD5A96C}">
  <sheetPr>
    <pageSetUpPr fitToPage="1"/>
  </sheetPr>
  <dimension ref="B1:E7"/>
  <sheetViews>
    <sheetView zoomScale="30" zoomScaleNormal="30" zoomScaleSheetLayoutView="30" workbookViewId="0">
      <selection activeCell="S25" sqref="S25"/>
    </sheetView>
  </sheetViews>
  <sheetFormatPr defaultColWidth="9.140625" defaultRowHeight="15.75" x14ac:dyDescent="0.25"/>
  <cols>
    <col min="1" max="1" width="3.85546875" style="77" customWidth="1"/>
    <col min="2" max="2" width="156" style="77" customWidth="1"/>
    <col min="3" max="3" width="150.85546875" style="77" customWidth="1"/>
    <col min="4" max="16384" width="9.140625" style="77"/>
  </cols>
  <sheetData>
    <row r="1" spans="2:5" ht="16.5" thickBot="1" x14ac:dyDescent="0.3"/>
    <row r="2" spans="2:5" ht="27" customHeight="1" x14ac:dyDescent="0.25">
      <c r="B2" s="490" t="s">
        <v>365</v>
      </c>
      <c r="C2" s="491"/>
    </row>
    <row r="3" spans="2:5" ht="15" customHeight="1" x14ac:dyDescent="0.25">
      <c r="B3" s="492"/>
      <c r="C3" s="493"/>
    </row>
    <row r="4" spans="2:5" ht="15" customHeight="1" x14ac:dyDescent="0.25">
      <c r="B4" s="492"/>
      <c r="C4" s="493"/>
    </row>
    <row r="5" spans="2:5" ht="15" customHeight="1" thickBot="1" x14ac:dyDescent="0.3">
      <c r="B5" s="494"/>
      <c r="C5" s="495"/>
    </row>
    <row r="6" spans="2:5" ht="41.25" customHeight="1" thickBot="1" x14ac:dyDescent="0.3">
      <c r="B6" s="496" t="s">
        <v>401</v>
      </c>
      <c r="C6" s="497"/>
      <c r="E6" s="187"/>
    </row>
    <row r="7" spans="2:5" ht="408.95" customHeight="1" thickBot="1" x14ac:dyDescent="0.3">
      <c r="B7" s="288"/>
      <c r="C7" s="289"/>
    </row>
  </sheetData>
  <mergeCells count="2">
    <mergeCell ref="B2:C5"/>
    <mergeCell ref="B6:C6"/>
  </mergeCells>
  <printOptions horizontalCentered="1"/>
  <pageMargins left="0.06" right="0.06" top="0.36" bottom="0.51181102362204722" header="0.2" footer="0.31496062992125984"/>
  <pageSetup paperSize="9" scale="33" orientation="portrait" r:id="rId1"/>
  <headerFooter>
    <oddFooter>&amp;CPriopriedade da Via Ambiental Eng. e Serviços S.A.&amp;RPágina &amp;P de &amp;N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803F53-96DB-49A2-B80C-CC427469BA21}">
  <sheetPr>
    <pageSetUpPr fitToPage="1"/>
  </sheetPr>
  <dimension ref="B1:T12"/>
  <sheetViews>
    <sheetView zoomScale="50" zoomScaleNormal="50" zoomScaleSheetLayoutView="30" workbookViewId="0">
      <selection activeCell="B7" sqref="B7"/>
    </sheetView>
  </sheetViews>
  <sheetFormatPr defaultColWidth="9.140625" defaultRowHeight="15.75" x14ac:dyDescent="0.25"/>
  <cols>
    <col min="1" max="1" width="3.85546875" style="77" customWidth="1"/>
    <col min="2" max="2" width="104.5703125" style="77" customWidth="1"/>
    <col min="3" max="3" width="105.140625" style="77" customWidth="1"/>
    <col min="4" max="16384" width="9.140625" style="77"/>
  </cols>
  <sheetData>
    <row r="1" spans="2:20" ht="16.5" thickBot="1" x14ac:dyDescent="0.3"/>
    <row r="2" spans="2:20" ht="27" customHeight="1" x14ac:dyDescent="0.25">
      <c r="B2" s="490" t="s">
        <v>366</v>
      </c>
      <c r="C2" s="491"/>
    </row>
    <row r="3" spans="2:20" ht="15" customHeight="1" x14ac:dyDescent="0.25">
      <c r="B3" s="492"/>
      <c r="C3" s="493"/>
    </row>
    <row r="4" spans="2:20" ht="15" customHeight="1" x14ac:dyDescent="0.25">
      <c r="B4" s="492"/>
      <c r="C4" s="493"/>
    </row>
    <row r="5" spans="2:20" ht="15" customHeight="1" thickBot="1" x14ac:dyDescent="0.3">
      <c r="B5" s="494"/>
      <c r="C5" s="495"/>
    </row>
    <row r="6" spans="2:20" ht="41.25" customHeight="1" thickBot="1" x14ac:dyDescent="0.3">
      <c r="B6" s="496" t="s">
        <v>370</v>
      </c>
      <c r="C6" s="497"/>
    </row>
    <row r="7" spans="2:20" ht="408.75" customHeight="1" thickBot="1" x14ac:dyDescent="0.3">
      <c r="B7" s="119"/>
      <c r="C7" s="179"/>
    </row>
    <row r="12" spans="2:20" x14ac:dyDescent="0.25">
      <c r="T12" s="77" t="s">
        <v>328</v>
      </c>
    </row>
  </sheetData>
  <mergeCells count="2">
    <mergeCell ref="B2:C5"/>
    <mergeCell ref="B6:C6"/>
  </mergeCells>
  <printOptions horizontalCentered="1"/>
  <pageMargins left="0.06" right="0.06" top="0.36" bottom="0.51181102362204722" header="0.2" footer="0.31496062992125984"/>
  <pageSetup paperSize="9" scale="49" orientation="portrait" r:id="rId1"/>
  <headerFooter>
    <oddFooter>&amp;CPriopriedade da Via Ambiental Eng. e Serviços S.A.&amp;RPágina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R153"/>
  <sheetViews>
    <sheetView zoomScale="80" zoomScaleNormal="8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D9" sqref="D9"/>
    </sheetView>
  </sheetViews>
  <sheetFormatPr defaultColWidth="9.140625" defaultRowHeight="15" x14ac:dyDescent="0.25"/>
  <cols>
    <col min="1" max="1" width="4.42578125" style="15" customWidth="1"/>
    <col min="2" max="3" width="22.85546875" style="15" customWidth="1"/>
    <col min="4" max="4" width="50.42578125" style="15" customWidth="1"/>
    <col min="5" max="5" width="32.42578125" style="15" customWidth="1"/>
    <col min="6" max="6" width="31.5703125" style="15" customWidth="1"/>
    <col min="7" max="7" width="56.140625" style="15" customWidth="1"/>
    <col min="8" max="10" width="9.7109375" style="15" customWidth="1"/>
    <col min="11" max="16384" width="9.140625" style="15"/>
  </cols>
  <sheetData>
    <row r="1" spans="2:8" ht="15.75" thickBot="1" x14ac:dyDescent="0.3"/>
    <row r="2" spans="2:8" s="130" customFormat="1" ht="27" customHeight="1" x14ac:dyDescent="0.25">
      <c r="B2" s="397" t="s">
        <v>171</v>
      </c>
      <c r="C2" s="398"/>
      <c r="D2" s="398"/>
      <c r="E2" s="398"/>
      <c r="F2" s="398"/>
      <c r="G2" s="399"/>
    </row>
    <row r="3" spans="2:8" s="130" customFormat="1" ht="15" customHeight="1" x14ac:dyDescent="0.25">
      <c r="B3" s="400"/>
      <c r="C3" s="401"/>
      <c r="D3" s="401"/>
      <c r="E3" s="401"/>
      <c r="F3" s="401"/>
      <c r="G3" s="402"/>
    </row>
    <row r="4" spans="2:8" s="130" customFormat="1" ht="15" customHeight="1" x14ac:dyDescent="0.25">
      <c r="B4" s="400"/>
      <c r="C4" s="401"/>
      <c r="D4" s="401"/>
      <c r="E4" s="401"/>
      <c r="F4" s="401"/>
      <c r="G4" s="402"/>
    </row>
    <row r="5" spans="2:8" s="130" customFormat="1" ht="15" customHeight="1" thickBot="1" x14ac:dyDescent="0.3">
      <c r="B5" s="403"/>
      <c r="C5" s="404"/>
      <c r="D5" s="404"/>
      <c r="E5" s="404"/>
      <c r="F5" s="404"/>
      <c r="G5" s="405"/>
    </row>
    <row r="6" spans="2:8" ht="28.5" customHeight="1" thickBot="1" x14ac:dyDescent="0.3">
      <c r="B6" s="406" t="s">
        <v>369</v>
      </c>
      <c r="C6" s="407"/>
      <c r="D6" s="407"/>
      <c r="E6" s="407"/>
      <c r="F6" s="407"/>
      <c r="G6" s="408"/>
    </row>
    <row r="7" spans="2:8" ht="42.75" customHeight="1" thickBot="1" x14ac:dyDescent="0.3">
      <c r="B7" s="108" t="s">
        <v>34</v>
      </c>
      <c r="C7" s="122" t="s">
        <v>0</v>
      </c>
      <c r="D7" s="109" t="s">
        <v>20</v>
      </c>
      <c r="E7" s="109" t="s">
        <v>8</v>
      </c>
      <c r="F7" s="129" t="s">
        <v>210</v>
      </c>
      <c r="G7" s="110" t="s">
        <v>19</v>
      </c>
    </row>
    <row r="8" spans="2:8" ht="39.950000000000003" customHeight="1" x14ac:dyDescent="0.25">
      <c r="B8" s="182"/>
      <c r="C8" s="175"/>
      <c r="D8" s="209"/>
      <c r="E8" s="86"/>
      <c r="F8" s="131"/>
      <c r="G8" s="72"/>
      <c r="H8" s="95"/>
    </row>
    <row r="9" spans="2:8" ht="39.950000000000003" customHeight="1" x14ac:dyDescent="0.25">
      <c r="B9" s="182"/>
      <c r="C9" s="66"/>
      <c r="D9" s="45"/>
      <c r="E9" s="121"/>
      <c r="F9" s="132"/>
      <c r="G9" s="24"/>
      <c r="H9" s="95"/>
    </row>
    <row r="10" spans="2:8" ht="39.950000000000003" customHeight="1" x14ac:dyDescent="0.25">
      <c r="B10" s="182"/>
      <c r="C10" s="244"/>
      <c r="D10" s="45"/>
      <c r="E10" s="121"/>
      <c r="F10" s="132"/>
      <c r="G10" s="24"/>
      <c r="H10" s="95"/>
    </row>
    <row r="11" spans="2:8" ht="39.950000000000003" customHeight="1" x14ac:dyDescent="0.25">
      <c r="B11" s="182"/>
      <c r="C11" s="66"/>
      <c r="D11" s="45"/>
      <c r="E11" s="121"/>
      <c r="F11" s="132"/>
      <c r="G11" s="24"/>
      <c r="H11" s="95"/>
    </row>
    <row r="12" spans="2:8" ht="39.950000000000003" customHeight="1" x14ac:dyDescent="0.25">
      <c r="B12" s="182"/>
      <c r="C12" s="67"/>
      <c r="D12" s="45"/>
      <c r="E12" s="121"/>
      <c r="F12" s="132"/>
      <c r="G12" s="24"/>
      <c r="H12" s="95"/>
    </row>
    <row r="13" spans="2:8" ht="39.950000000000003" customHeight="1" x14ac:dyDescent="0.25">
      <c r="B13" s="182"/>
      <c r="C13" s="67"/>
      <c r="D13" s="45"/>
      <c r="E13" s="121"/>
      <c r="F13" s="132"/>
      <c r="G13" s="24"/>
      <c r="H13" s="95"/>
    </row>
    <row r="14" spans="2:8" ht="39.950000000000003" customHeight="1" x14ac:dyDescent="0.25">
      <c r="B14" s="182"/>
      <c r="C14" s="67"/>
      <c r="D14" s="45"/>
      <c r="E14" s="87"/>
      <c r="F14" s="132"/>
      <c r="G14" s="24"/>
      <c r="H14" s="95"/>
    </row>
    <row r="15" spans="2:8" ht="39.950000000000003" customHeight="1" x14ac:dyDescent="0.25">
      <c r="B15" s="182"/>
      <c r="C15" s="67"/>
      <c r="D15" s="210"/>
      <c r="E15" s="87"/>
      <c r="F15" s="132"/>
      <c r="G15" s="24"/>
      <c r="H15" s="95"/>
    </row>
    <row r="16" spans="2:8" ht="39.950000000000003" customHeight="1" x14ac:dyDescent="0.25">
      <c r="B16" s="182"/>
      <c r="C16" s="67"/>
      <c r="D16" s="210"/>
      <c r="E16" s="87"/>
      <c r="F16" s="132"/>
      <c r="G16" s="24"/>
      <c r="H16" s="95"/>
    </row>
    <row r="17" spans="2:18" ht="39.950000000000003" customHeight="1" x14ac:dyDescent="0.25">
      <c r="B17" s="182"/>
      <c r="C17" s="67"/>
      <c r="D17" s="210"/>
      <c r="E17" s="87"/>
      <c r="F17" s="132"/>
      <c r="G17" s="24"/>
      <c r="H17" s="95"/>
    </row>
    <row r="18" spans="2:18" ht="39.950000000000003" customHeight="1" thickBot="1" x14ac:dyDescent="0.3">
      <c r="B18" s="182"/>
      <c r="C18" s="67"/>
      <c r="D18" s="126"/>
      <c r="E18" s="87"/>
      <c r="F18" s="132"/>
      <c r="G18" s="24"/>
      <c r="H18" s="95"/>
    </row>
    <row r="19" spans="2:18" ht="29.25" customHeight="1" thickBot="1" x14ac:dyDescent="0.3">
      <c r="B19" s="73"/>
      <c r="C19" s="69"/>
      <c r="D19" s="71" t="s">
        <v>173</v>
      </c>
      <c r="E19" s="51">
        <f>ROUND(SUM(E8:E18)/1000,2)</f>
        <v>0</v>
      </c>
      <c r="F19" s="51"/>
      <c r="G19" s="70"/>
      <c r="H19" s="211">
        <v>7</v>
      </c>
      <c r="I19" s="212" t="s">
        <v>213</v>
      </c>
      <c r="J19" s="213"/>
      <c r="K19" s="213"/>
      <c r="L19" s="213"/>
      <c r="M19" s="213"/>
      <c r="N19" s="213"/>
      <c r="O19" s="215"/>
      <c r="P19" s="215"/>
      <c r="Q19" s="215"/>
      <c r="R19" s="215"/>
    </row>
    <row r="20" spans="2:18" ht="29.25" customHeight="1" x14ac:dyDescent="0.25">
      <c r="B20" s="20" t="s">
        <v>170</v>
      </c>
      <c r="H20" s="211" t="e">
        <f>#REF!/H19</f>
        <v>#REF!</v>
      </c>
      <c r="I20" s="212" t="s">
        <v>214</v>
      </c>
      <c r="J20" s="213"/>
      <c r="K20" s="213"/>
      <c r="L20" s="213"/>
      <c r="M20" s="213"/>
      <c r="N20" s="213"/>
      <c r="O20" s="215"/>
      <c r="P20" s="215"/>
      <c r="Q20" s="215"/>
      <c r="R20" s="215"/>
    </row>
    <row r="21" spans="2:18" ht="29.25" customHeight="1" x14ac:dyDescent="0.25">
      <c r="F21" s="167"/>
      <c r="G21" s="167"/>
      <c r="H21" s="211">
        <v>18</v>
      </c>
      <c r="I21" s="214" t="s">
        <v>217</v>
      </c>
      <c r="J21" s="213"/>
      <c r="K21" s="213"/>
      <c r="L21" s="213"/>
      <c r="M21" s="213"/>
      <c r="N21" s="213"/>
      <c r="O21" s="215"/>
      <c r="P21" s="215"/>
      <c r="Q21" s="215"/>
      <c r="R21" s="215"/>
    </row>
    <row r="22" spans="2:18" ht="29.25" customHeight="1" x14ac:dyDescent="0.25">
      <c r="E22" s="224"/>
      <c r="H22" s="211">
        <f>H21/30</f>
        <v>0.6</v>
      </c>
      <c r="I22" s="211" t="s">
        <v>215</v>
      </c>
      <c r="J22" s="213"/>
      <c r="K22" s="213"/>
      <c r="L22" s="213"/>
      <c r="M22" s="213"/>
      <c r="N22" s="213"/>
      <c r="O22" s="215"/>
      <c r="P22" s="215"/>
      <c r="Q22" s="215"/>
      <c r="R22" s="215"/>
    </row>
    <row r="23" spans="2:18" ht="29.25" customHeight="1" x14ac:dyDescent="0.25">
      <c r="H23" s="211" t="e">
        <f>H20*H22</f>
        <v>#REF!</v>
      </c>
      <c r="I23" s="214" t="s">
        <v>216</v>
      </c>
      <c r="J23" s="213"/>
      <c r="K23" s="213"/>
      <c r="L23" s="213"/>
      <c r="M23" s="213"/>
      <c r="N23" s="213"/>
      <c r="O23" s="215"/>
      <c r="P23" s="215"/>
      <c r="Q23" s="215"/>
      <c r="R23" s="215"/>
    </row>
    <row r="24" spans="2:18" ht="29.25" customHeight="1" x14ac:dyDescent="0.25">
      <c r="H24" s="211">
        <v>6</v>
      </c>
      <c r="I24" s="212" t="s">
        <v>218</v>
      </c>
      <c r="J24" s="213"/>
      <c r="K24" s="213"/>
      <c r="L24" s="213"/>
      <c r="M24" s="213"/>
      <c r="N24" s="213"/>
      <c r="O24" s="215"/>
      <c r="P24" s="215"/>
      <c r="Q24" s="215"/>
      <c r="R24" s="215"/>
    </row>
    <row r="25" spans="2:18" ht="29.25" customHeight="1" x14ac:dyDescent="0.25">
      <c r="H25" s="211" t="e">
        <f>H24*H23</f>
        <v>#REF!</v>
      </c>
      <c r="I25" s="212" t="s">
        <v>219</v>
      </c>
      <c r="J25" s="213"/>
      <c r="K25" s="213"/>
      <c r="L25" s="213"/>
      <c r="M25" s="213"/>
      <c r="N25" s="213"/>
      <c r="O25" s="215"/>
      <c r="P25" s="215"/>
      <c r="Q25" s="215"/>
      <c r="R25" s="215"/>
    </row>
    <row r="26" spans="2:18" ht="29.25" customHeight="1" x14ac:dyDescent="0.25">
      <c r="H26" s="211"/>
      <c r="I26" s="212" t="s">
        <v>221</v>
      </c>
      <c r="J26" s="213"/>
      <c r="K26" s="213"/>
      <c r="L26" s="213"/>
      <c r="M26" s="213"/>
      <c r="N26" s="213"/>
      <c r="O26" s="215"/>
      <c r="P26" s="215"/>
      <c r="Q26" s="215"/>
      <c r="R26" s="215"/>
    </row>
    <row r="27" spans="2:18" ht="29.25" customHeight="1" x14ac:dyDescent="0.25">
      <c r="H27" s="213"/>
      <c r="I27" s="213"/>
      <c r="J27" s="213"/>
      <c r="K27" s="213"/>
      <c r="L27" s="213"/>
      <c r="M27" s="213"/>
      <c r="N27" s="213"/>
      <c r="O27" s="215"/>
      <c r="P27" s="215"/>
      <c r="Q27" s="215"/>
      <c r="R27" s="215"/>
    </row>
    <row r="28" spans="2:18" ht="29.25" customHeight="1" x14ac:dyDescent="0.25">
      <c r="H28" s="213"/>
      <c r="I28" s="213"/>
      <c r="J28" s="213"/>
      <c r="K28" s="213"/>
      <c r="L28" s="213"/>
      <c r="M28" s="213"/>
      <c r="N28" s="213"/>
      <c r="O28" s="215"/>
      <c r="P28" s="215"/>
      <c r="Q28" s="215"/>
      <c r="R28" s="215"/>
    </row>
    <row r="29" spans="2:18" ht="34.5" customHeight="1" x14ac:dyDescent="0.25">
      <c r="H29" s="213"/>
      <c r="I29" s="213"/>
      <c r="J29" s="213"/>
      <c r="K29" s="213"/>
      <c r="L29" s="213"/>
      <c r="M29" s="213"/>
      <c r="N29" s="213"/>
      <c r="O29" s="215"/>
      <c r="P29" s="215"/>
      <c r="Q29" s="215"/>
      <c r="R29" s="215"/>
    </row>
    <row r="30" spans="2:18" ht="34.5" customHeight="1" x14ac:dyDescent="0.25">
      <c r="H30" s="213"/>
      <c r="I30" s="213"/>
      <c r="J30" s="213"/>
      <c r="K30" s="213"/>
      <c r="L30" s="213"/>
      <c r="M30" s="213"/>
      <c r="N30" s="213"/>
      <c r="O30" s="215"/>
      <c r="P30" s="215"/>
      <c r="Q30" s="215"/>
      <c r="R30" s="215"/>
    </row>
    <row r="31" spans="2:18" ht="34.5" customHeight="1" x14ac:dyDescent="0.25">
      <c r="H31" s="213"/>
      <c r="I31" s="213"/>
      <c r="J31" s="213"/>
      <c r="K31" s="213"/>
      <c r="L31" s="213"/>
      <c r="M31" s="213"/>
      <c r="N31" s="213"/>
      <c r="O31" s="215"/>
      <c r="P31" s="215"/>
      <c r="Q31" s="215"/>
      <c r="R31" s="215"/>
    </row>
    <row r="32" spans="2:18" ht="34.5" customHeight="1" x14ac:dyDescent="0.25"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</row>
    <row r="33" spans="8:18" ht="34.5" customHeight="1" x14ac:dyDescent="0.25"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</row>
    <row r="34" spans="8:18" ht="34.5" customHeight="1" x14ac:dyDescent="0.25">
      <c r="H34" s="215"/>
      <c r="I34" s="215"/>
      <c r="J34" s="215"/>
      <c r="K34" s="215"/>
      <c r="L34" s="215"/>
      <c r="M34" s="215"/>
      <c r="N34" s="215"/>
      <c r="O34" s="215"/>
      <c r="P34" s="215"/>
      <c r="Q34" s="215"/>
      <c r="R34" s="215"/>
    </row>
    <row r="35" spans="8:18" ht="34.5" customHeight="1" x14ac:dyDescent="0.25"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</row>
    <row r="36" spans="8:18" ht="34.5" customHeight="1" x14ac:dyDescent="0.25">
      <c r="H36" s="215"/>
      <c r="I36" s="215"/>
      <c r="J36" s="215"/>
      <c r="K36" s="215"/>
      <c r="L36" s="215"/>
      <c r="M36" s="215"/>
      <c r="N36" s="215"/>
      <c r="O36" s="215"/>
      <c r="P36" s="215"/>
      <c r="Q36" s="215"/>
      <c r="R36" s="215"/>
    </row>
    <row r="37" spans="8:18" ht="34.5" customHeight="1" x14ac:dyDescent="0.25">
      <c r="H37" s="215"/>
      <c r="I37" s="215"/>
      <c r="J37" s="215"/>
      <c r="K37" s="215"/>
      <c r="L37" s="215"/>
      <c r="M37" s="215"/>
      <c r="N37" s="215"/>
      <c r="O37" s="215"/>
      <c r="P37" s="215"/>
      <c r="Q37" s="215"/>
      <c r="R37" s="215"/>
    </row>
    <row r="38" spans="8:18" ht="34.5" customHeight="1" x14ac:dyDescent="0.25">
      <c r="H38" s="215"/>
      <c r="I38" s="215"/>
      <c r="J38" s="215"/>
      <c r="K38" s="215"/>
      <c r="L38" s="215"/>
      <c r="M38" s="215"/>
      <c r="N38" s="215"/>
      <c r="O38" s="215"/>
      <c r="P38" s="215"/>
      <c r="Q38" s="215"/>
      <c r="R38" s="215"/>
    </row>
    <row r="39" spans="8:18" ht="34.5" customHeight="1" x14ac:dyDescent="0.25"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</row>
    <row r="40" spans="8:18" ht="34.5" customHeight="1" x14ac:dyDescent="0.25">
      <c r="H40" s="215"/>
      <c r="I40" s="215"/>
      <c r="J40" s="215"/>
      <c r="K40" s="215"/>
      <c r="L40" s="215"/>
      <c r="M40" s="215"/>
      <c r="N40" s="215"/>
      <c r="O40" s="215"/>
      <c r="P40" s="215"/>
      <c r="Q40" s="215"/>
      <c r="R40" s="215"/>
    </row>
    <row r="41" spans="8:18" ht="34.5" customHeight="1" x14ac:dyDescent="0.25">
      <c r="H41" s="215"/>
      <c r="I41" s="215"/>
      <c r="J41" s="215"/>
      <c r="K41" s="215"/>
      <c r="L41" s="215"/>
      <c r="M41" s="215"/>
      <c r="N41" s="215"/>
      <c r="O41" s="215"/>
      <c r="P41" s="215"/>
      <c r="Q41" s="215"/>
      <c r="R41" s="215"/>
    </row>
    <row r="42" spans="8:18" ht="34.5" customHeight="1" x14ac:dyDescent="0.25">
      <c r="H42" s="215"/>
      <c r="I42" s="215"/>
      <c r="J42" s="215"/>
      <c r="K42" s="215"/>
      <c r="L42" s="215"/>
      <c r="M42" s="215"/>
      <c r="N42" s="215"/>
      <c r="O42" s="215"/>
      <c r="P42" s="215"/>
      <c r="Q42" s="215"/>
      <c r="R42" s="215"/>
    </row>
    <row r="43" spans="8:18" ht="34.5" customHeight="1" x14ac:dyDescent="0.25">
      <c r="H43" s="215"/>
      <c r="I43" s="215"/>
      <c r="J43" s="215"/>
      <c r="K43" s="215"/>
      <c r="L43" s="215"/>
      <c r="M43" s="215"/>
      <c r="N43" s="215"/>
      <c r="O43" s="215"/>
      <c r="P43" s="215"/>
      <c r="Q43" s="215"/>
      <c r="R43" s="215"/>
    </row>
    <row r="44" spans="8:18" ht="34.5" customHeight="1" x14ac:dyDescent="0.25">
      <c r="H44" s="215"/>
      <c r="I44" s="215"/>
      <c r="J44" s="215"/>
      <c r="K44" s="215"/>
      <c r="L44" s="215"/>
      <c r="M44" s="215"/>
      <c r="N44" s="215"/>
      <c r="O44" s="215"/>
      <c r="P44" s="215"/>
      <c r="Q44" s="215"/>
      <c r="R44" s="215"/>
    </row>
    <row r="45" spans="8:18" ht="34.5" customHeight="1" x14ac:dyDescent="0.25">
      <c r="H45" s="215"/>
      <c r="I45" s="215"/>
      <c r="J45" s="215"/>
      <c r="K45" s="215"/>
      <c r="L45" s="215"/>
      <c r="M45" s="215"/>
      <c r="N45" s="215"/>
      <c r="O45" s="215"/>
      <c r="P45" s="215"/>
      <c r="Q45" s="215"/>
      <c r="R45" s="215"/>
    </row>
    <row r="46" spans="8:18" ht="34.5" customHeight="1" x14ac:dyDescent="0.25">
      <c r="H46" s="215"/>
      <c r="I46" s="215"/>
      <c r="J46" s="215"/>
      <c r="K46" s="215"/>
      <c r="L46" s="215"/>
      <c r="M46" s="215"/>
      <c r="N46" s="215"/>
      <c r="O46" s="215"/>
      <c r="P46" s="215"/>
      <c r="Q46" s="215"/>
      <c r="R46" s="215"/>
    </row>
    <row r="47" spans="8:18" ht="34.5" customHeight="1" x14ac:dyDescent="0.25">
      <c r="H47" s="215"/>
      <c r="I47" s="215"/>
      <c r="J47" s="215"/>
      <c r="K47" s="215"/>
      <c r="L47" s="215"/>
      <c r="M47" s="215"/>
      <c r="N47" s="215"/>
      <c r="O47" s="215"/>
      <c r="P47" s="215"/>
      <c r="Q47" s="215"/>
      <c r="R47" s="215"/>
    </row>
    <row r="48" spans="8:18" ht="34.5" customHeight="1" x14ac:dyDescent="0.25">
      <c r="H48" s="215"/>
      <c r="I48" s="215"/>
      <c r="J48" s="215"/>
      <c r="K48" s="215"/>
      <c r="L48" s="215"/>
      <c r="M48" s="215"/>
      <c r="N48" s="215"/>
      <c r="O48" s="215"/>
      <c r="P48" s="215"/>
      <c r="Q48" s="215"/>
      <c r="R48" s="215"/>
    </row>
    <row r="49" spans="8:18" ht="34.5" customHeight="1" x14ac:dyDescent="0.25"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</row>
    <row r="50" spans="8:18" ht="34.5" customHeight="1" x14ac:dyDescent="0.25">
      <c r="H50" s="215"/>
      <c r="I50" s="215"/>
      <c r="J50" s="215"/>
      <c r="K50" s="215"/>
      <c r="L50" s="215"/>
      <c r="M50" s="215"/>
      <c r="N50" s="215"/>
      <c r="O50" s="215"/>
      <c r="P50" s="215"/>
      <c r="Q50" s="215"/>
      <c r="R50" s="215"/>
    </row>
    <row r="51" spans="8:18" ht="34.5" customHeight="1" x14ac:dyDescent="0.25">
      <c r="H51" s="215"/>
      <c r="I51" s="215"/>
      <c r="J51" s="215"/>
      <c r="K51" s="215"/>
      <c r="L51" s="215"/>
      <c r="M51" s="215"/>
      <c r="N51" s="215"/>
      <c r="O51" s="215"/>
      <c r="P51" s="215"/>
      <c r="Q51" s="215"/>
      <c r="R51" s="215"/>
    </row>
    <row r="52" spans="8:18" ht="34.5" customHeight="1" x14ac:dyDescent="0.25">
      <c r="H52" s="215"/>
      <c r="I52" s="215"/>
      <c r="J52" s="215"/>
      <c r="K52" s="215"/>
      <c r="L52" s="215"/>
      <c r="M52" s="215"/>
      <c r="N52" s="215"/>
      <c r="O52" s="215"/>
      <c r="P52" s="215"/>
      <c r="Q52" s="215"/>
      <c r="R52" s="215"/>
    </row>
    <row r="53" spans="8:18" ht="34.5" customHeight="1" x14ac:dyDescent="0.25">
      <c r="H53" s="215"/>
      <c r="I53" s="215"/>
      <c r="J53" s="215"/>
      <c r="K53" s="215"/>
      <c r="L53" s="215"/>
      <c r="M53" s="215"/>
      <c r="N53" s="215"/>
      <c r="O53" s="215"/>
      <c r="P53" s="215"/>
      <c r="Q53" s="215"/>
      <c r="R53" s="215"/>
    </row>
    <row r="54" spans="8:18" ht="34.5" customHeight="1" x14ac:dyDescent="0.25">
      <c r="H54" s="215"/>
      <c r="I54" s="215"/>
      <c r="J54" s="215"/>
      <c r="K54" s="215"/>
      <c r="L54" s="215"/>
      <c r="M54" s="215"/>
      <c r="N54" s="215"/>
      <c r="O54" s="215"/>
      <c r="P54" s="215"/>
      <c r="Q54" s="215"/>
      <c r="R54" s="215"/>
    </row>
    <row r="55" spans="8:18" ht="34.5" customHeight="1" x14ac:dyDescent="0.25">
      <c r="H55" s="215"/>
      <c r="I55" s="215"/>
      <c r="J55" s="215"/>
      <c r="K55" s="215"/>
      <c r="L55" s="215"/>
      <c r="M55" s="215"/>
      <c r="N55" s="215"/>
      <c r="O55" s="215"/>
      <c r="P55" s="215"/>
      <c r="Q55" s="215"/>
      <c r="R55" s="215"/>
    </row>
    <row r="56" spans="8:18" ht="34.5" customHeight="1" x14ac:dyDescent="0.25">
      <c r="H56" s="215"/>
      <c r="I56" s="215"/>
      <c r="J56" s="215"/>
      <c r="K56" s="215"/>
      <c r="L56" s="215"/>
      <c r="M56" s="215"/>
      <c r="N56" s="215"/>
      <c r="O56" s="215"/>
      <c r="P56" s="215"/>
      <c r="Q56" s="215"/>
      <c r="R56" s="215"/>
    </row>
    <row r="57" spans="8:18" ht="34.5" customHeight="1" x14ac:dyDescent="0.25"/>
    <row r="58" spans="8:18" ht="34.5" customHeight="1" x14ac:dyDescent="0.25"/>
    <row r="59" spans="8:18" ht="34.5" customHeight="1" x14ac:dyDescent="0.25"/>
    <row r="60" spans="8:18" ht="34.5" customHeight="1" x14ac:dyDescent="0.25"/>
    <row r="61" spans="8:18" ht="34.5" customHeight="1" x14ac:dyDescent="0.25"/>
    <row r="62" spans="8:18" ht="34.5" customHeight="1" x14ac:dyDescent="0.25"/>
    <row r="63" spans="8:18" ht="34.5" customHeight="1" x14ac:dyDescent="0.25"/>
    <row r="64" spans="8:18" ht="34.5" customHeight="1" x14ac:dyDescent="0.25"/>
    <row r="65" ht="34.5" customHeight="1" x14ac:dyDescent="0.25"/>
    <row r="66" ht="34.5" customHeight="1" x14ac:dyDescent="0.25"/>
    <row r="67" ht="34.5" customHeight="1" x14ac:dyDescent="0.25"/>
    <row r="68" ht="34.5" customHeight="1" x14ac:dyDescent="0.25"/>
    <row r="69" ht="34.5" customHeight="1" x14ac:dyDescent="0.25"/>
    <row r="70" ht="34.5" customHeight="1" x14ac:dyDescent="0.25"/>
    <row r="71" ht="34.5" customHeight="1" x14ac:dyDescent="0.25"/>
    <row r="72" ht="34.5" customHeight="1" x14ac:dyDescent="0.25"/>
    <row r="73" ht="34.5" customHeight="1" x14ac:dyDescent="0.25"/>
    <row r="74" ht="34.5" customHeight="1" x14ac:dyDescent="0.25"/>
    <row r="75" ht="34.5" customHeight="1" x14ac:dyDescent="0.25"/>
    <row r="76" ht="34.5" customHeight="1" x14ac:dyDescent="0.25"/>
    <row r="77" ht="34.5" customHeight="1" x14ac:dyDescent="0.25"/>
    <row r="78" ht="34.5" customHeight="1" x14ac:dyDescent="0.25"/>
    <row r="79" ht="34.5" customHeight="1" x14ac:dyDescent="0.25"/>
    <row r="80" ht="34.5" customHeight="1" x14ac:dyDescent="0.25"/>
    <row r="81" ht="34.5" customHeight="1" x14ac:dyDescent="0.25"/>
    <row r="82" ht="34.5" customHeight="1" x14ac:dyDescent="0.25"/>
    <row r="83" ht="34.5" customHeight="1" x14ac:dyDescent="0.25"/>
    <row r="84" ht="34.5" customHeight="1" x14ac:dyDescent="0.25"/>
    <row r="85" ht="34.5" customHeight="1" x14ac:dyDescent="0.25"/>
    <row r="86" ht="34.5" customHeight="1" x14ac:dyDescent="0.25"/>
    <row r="87" ht="34.5" customHeight="1" x14ac:dyDescent="0.25"/>
    <row r="88" ht="34.5" customHeight="1" x14ac:dyDescent="0.25"/>
    <row r="89" ht="34.5" customHeight="1" x14ac:dyDescent="0.25"/>
    <row r="90" ht="34.5" customHeight="1" x14ac:dyDescent="0.25"/>
    <row r="91" ht="34.5" customHeight="1" x14ac:dyDescent="0.25"/>
    <row r="92" ht="34.5" customHeight="1" x14ac:dyDescent="0.25"/>
    <row r="93" ht="34.5" customHeight="1" x14ac:dyDescent="0.25"/>
    <row r="94" ht="34.5" customHeight="1" x14ac:dyDescent="0.25"/>
    <row r="95" ht="34.5" customHeight="1" x14ac:dyDescent="0.25"/>
    <row r="96" ht="34.5" customHeight="1" x14ac:dyDescent="0.25"/>
    <row r="97" ht="34.5" customHeight="1" x14ac:dyDescent="0.25"/>
    <row r="98" ht="34.5" customHeight="1" x14ac:dyDescent="0.25"/>
    <row r="99" ht="34.5" customHeight="1" x14ac:dyDescent="0.25"/>
    <row r="100" ht="34.5" customHeight="1" x14ac:dyDescent="0.25"/>
    <row r="101" ht="34.5" customHeight="1" x14ac:dyDescent="0.25"/>
    <row r="102" ht="34.5" customHeight="1" x14ac:dyDescent="0.25"/>
    <row r="103" ht="34.5" customHeight="1" x14ac:dyDescent="0.25"/>
    <row r="104" ht="34.5" customHeight="1" x14ac:dyDescent="0.25"/>
    <row r="105" ht="34.5" customHeight="1" x14ac:dyDescent="0.25"/>
    <row r="106" ht="34.5" customHeight="1" x14ac:dyDescent="0.25"/>
    <row r="107" ht="34.5" customHeight="1" x14ac:dyDescent="0.25"/>
    <row r="108" ht="34.5" customHeight="1" x14ac:dyDescent="0.25"/>
    <row r="109" ht="34.5" customHeight="1" x14ac:dyDescent="0.25"/>
    <row r="110" ht="34.5" customHeight="1" x14ac:dyDescent="0.25"/>
    <row r="111" ht="34.5" customHeight="1" x14ac:dyDescent="0.25"/>
    <row r="112" ht="34.5" customHeight="1" x14ac:dyDescent="0.25"/>
    <row r="113" ht="34.5" customHeight="1" x14ac:dyDescent="0.25"/>
    <row r="114" ht="34.5" customHeight="1" x14ac:dyDescent="0.25"/>
    <row r="115" ht="34.5" customHeight="1" x14ac:dyDescent="0.25"/>
    <row r="116" ht="34.5" customHeight="1" x14ac:dyDescent="0.25"/>
    <row r="117" ht="34.5" customHeight="1" x14ac:dyDescent="0.25"/>
    <row r="118" ht="34.5" customHeight="1" x14ac:dyDescent="0.25"/>
    <row r="119" ht="34.5" customHeight="1" x14ac:dyDescent="0.25"/>
    <row r="120" ht="34.5" customHeight="1" x14ac:dyDescent="0.25"/>
    <row r="121" ht="34.5" customHeight="1" x14ac:dyDescent="0.25"/>
    <row r="122" ht="34.5" customHeight="1" x14ac:dyDescent="0.25"/>
    <row r="123" ht="34.5" customHeight="1" x14ac:dyDescent="0.25"/>
    <row r="124" ht="34.5" customHeight="1" x14ac:dyDescent="0.25"/>
    <row r="125" ht="34.5" customHeight="1" x14ac:dyDescent="0.25"/>
    <row r="126" ht="34.5" customHeight="1" x14ac:dyDescent="0.25"/>
    <row r="127" ht="34.5" customHeight="1" x14ac:dyDescent="0.25"/>
    <row r="128" ht="34.5" customHeight="1" x14ac:dyDescent="0.25"/>
    <row r="129" ht="34.5" customHeight="1" x14ac:dyDescent="0.25"/>
    <row r="130" ht="34.5" customHeight="1" x14ac:dyDescent="0.25"/>
    <row r="131" ht="34.5" customHeight="1" x14ac:dyDescent="0.25"/>
    <row r="132" ht="34.5" customHeight="1" x14ac:dyDescent="0.25"/>
    <row r="133" ht="34.5" customHeight="1" x14ac:dyDescent="0.25"/>
    <row r="134" ht="34.5" customHeight="1" x14ac:dyDescent="0.25"/>
    <row r="135" ht="34.5" customHeight="1" x14ac:dyDescent="0.25"/>
    <row r="136" ht="34.5" customHeight="1" x14ac:dyDescent="0.25"/>
    <row r="137" ht="34.5" customHeight="1" x14ac:dyDescent="0.25"/>
    <row r="138" ht="34.5" customHeight="1" x14ac:dyDescent="0.25"/>
    <row r="139" ht="34.5" customHeight="1" x14ac:dyDescent="0.25"/>
    <row r="140" ht="34.5" customHeight="1" x14ac:dyDescent="0.25"/>
    <row r="141" ht="34.5" customHeight="1" x14ac:dyDescent="0.25"/>
    <row r="142" ht="34.5" customHeight="1" x14ac:dyDescent="0.25"/>
    <row r="143" ht="34.5" customHeight="1" x14ac:dyDescent="0.25"/>
    <row r="144" ht="34.5" customHeight="1" x14ac:dyDescent="0.25"/>
    <row r="145" ht="34.5" customHeight="1" x14ac:dyDescent="0.25"/>
    <row r="146" ht="34.5" customHeight="1" x14ac:dyDescent="0.25"/>
    <row r="147" ht="34.5" customHeight="1" x14ac:dyDescent="0.25"/>
    <row r="148" ht="34.5" customHeight="1" x14ac:dyDescent="0.25"/>
    <row r="149" ht="34.5" customHeight="1" x14ac:dyDescent="0.25"/>
    <row r="150" ht="34.5" customHeight="1" x14ac:dyDescent="0.25"/>
    <row r="151" ht="34.5" customHeight="1" x14ac:dyDescent="0.25"/>
    <row r="152" ht="34.5" customHeight="1" x14ac:dyDescent="0.25"/>
    <row r="153" ht="34.5" customHeight="1" x14ac:dyDescent="0.25"/>
  </sheetData>
  <autoFilter ref="B7:G26" xr:uid="{83A10E38-E09A-4375-A4FC-250A4E890A61}"/>
  <mergeCells count="2">
    <mergeCell ref="B2:G5"/>
    <mergeCell ref="B6:G6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6" fitToHeight="0" orientation="portrait" r:id="rId1"/>
  <headerFooter>
    <oddFooter>&amp;CVia Ambiental Engenharia e Serviços S/A&amp;RPágina &amp;P de &amp;N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A2046-C2E5-4BBF-BF2F-5EF9A6D9290F}">
  <sheetPr>
    <pageSetUpPr fitToPage="1"/>
  </sheetPr>
  <dimension ref="B1:X12"/>
  <sheetViews>
    <sheetView zoomScale="60" zoomScaleNormal="60" zoomScaleSheetLayoutView="30" workbookViewId="0">
      <selection activeCell="B7" sqref="B7"/>
    </sheetView>
  </sheetViews>
  <sheetFormatPr defaultColWidth="9.140625" defaultRowHeight="15.75" x14ac:dyDescent="0.25"/>
  <cols>
    <col min="1" max="1" width="3.85546875" style="77" customWidth="1"/>
    <col min="2" max="2" width="104.5703125" style="77" customWidth="1"/>
    <col min="3" max="3" width="105.140625" style="77" customWidth="1"/>
    <col min="4" max="16384" width="9.140625" style="77"/>
  </cols>
  <sheetData>
    <row r="1" spans="2:24" ht="16.5" thickBot="1" x14ac:dyDescent="0.3"/>
    <row r="2" spans="2:24" ht="27" customHeight="1" x14ac:dyDescent="0.25">
      <c r="B2" s="490" t="s">
        <v>367</v>
      </c>
      <c r="C2" s="491"/>
    </row>
    <row r="3" spans="2:24" ht="15" customHeight="1" x14ac:dyDescent="0.25">
      <c r="B3" s="492"/>
      <c r="C3" s="493"/>
    </row>
    <row r="4" spans="2:24" ht="15" customHeight="1" x14ac:dyDescent="0.25">
      <c r="B4" s="492"/>
      <c r="C4" s="493"/>
    </row>
    <row r="5" spans="2:24" ht="15" customHeight="1" thickBot="1" x14ac:dyDescent="0.3">
      <c r="B5" s="494"/>
      <c r="C5" s="495"/>
    </row>
    <row r="6" spans="2:24" ht="41.25" customHeight="1" thickBot="1" x14ac:dyDescent="0.3">
      <c r="B6" s="496" t="s">
        <v>370</v>
      </c>
      <c r="C6" s="497"/>
    </row>
    <row r="7" spans="2:24" ht="408.75" customHeight="1" thickBot="1" x14ac:dyDescent="0.3">
      <c r="B7" s="119"/>
      <c r="C7" s="179"/>
    </row>
    <row r="10" spans="2:24" x14ac:dyDescent="0.25">
      <c r="X10" s="77" t="s">
        <v>328</v>
      </c>
    </row>
    <row r="12" spans="2:24" x14ac:dyDescent="0.25">
      <c r="T12" s="77" t="s">
        <v>328</v>
      </c>
    </row>
  </sheetData>
  <mergeCells count="2">
    <mergeCell ref="B2:C5"/>
    <mergeCell ref="B6:C6"/>
  </mergeCells>
  <printOptions horizontalCentered="1"/>
  <pageMargins left="0.06" right="0.06" top="0.36" bottom="0.51181102362204722" header="0.2" footer="0.31496062992125984"/>
  <pageSetup paperSize="9" scale="49" orientation="portrait" r:id="rId1"/>
  <headerFooter>
    <oddFooter>&amp;CPriopriedade da Via Ambiental Eng. e Serviços S.A.&amp;RPágina &amp;P de &amp;N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225A9-E537-43B6-BD3F-3D4D561491D5}">
  <sheetPr>
    <pageSetUpPr fitToPage="1"/>
  </sheetPr>
  <dimension ref="B1:T13"/>
  <sheetViews>
    <sheetView zoomScale="50" zoomScaleNormal="50" zoomScaleSheetLayoutView="30" workbookViewId="0">
      <selection activeCell="B7" sqref="B7"/>
    </sheetView>
  </sheetViews>
  <sheetFormatPr defaultColWidth="9.140625" defaultRowHeight="15.75" x14ac:dyDescent="0.25"/>
  <cols>
    <col min="1" max="1" width="3.85546875" style="77" customWidth="1"/>
    <col min="2" max="2" width="104.5703125" style="77" customWidth="1"/>
    <col min="3" max="3" width="105.140625" style="77" customWidth="1"/>
    <col min="4" max="16384" width="9.140625" style="77"/>
  </cols>
  <sheetData>
    <row r="1" spans="2:20" ht="16.5" thickBot="1" x14ac:dyDescent="0.3"/>
    <row r="2" spans="2:20" ht="27" customHeight="1" x14ac:dyDescent="0.25">
      <c r="B2" s="490" t="s">
        <v>368</v>
      </c>
      <c r="C2" s="491"/>
    </row>
    <row r="3" spans="2:20" ht="15" customHeight="1" x14ac:dyDescent="0.25">
      <c r="B3" s="492"/>
      <c r="C3" s="493"/>
    </row>
    <row r="4" spans="2:20" ht="15" customHeight="1" x14ac:dyDescent="0.25">
      <c r="B4" s="492"/>
      <c r="C4" s="493"/>
    </row>
    <row r="5" spans="2:20" ht="15" customHeight="1" thickBot="1" x14ac:dyDescent="0.3">
      <c r="B5" s="494"/>
      <c r="C5" s="495"/>
    </row>
    <row r="6" spans="2:20" ht="41.25" customHeight="1" thickBot="1" x14ac:dyDescent="0.3">
      <c r="B6" s="496" t="s">
        <v>370</v>
      </c>
      <c r="C6" s="497"/>
    </row>
    <row r="7" spans="2:20" ht="408.75" customHeight="1" x14ac:dyDescent="0.25">
      <c r="B7" s="117"/>
      <c r="C7" s="118"/>
    </row>
    <row r="8" spans="2:20" ht="408.75" customHeight="1" thickBot="1" x14ac:dyDescent="0.3">
      <c r="B8" s="119"/>
      <c r="C8" s="179"/>
    </row>
    <row r="13" spans="2:20" x14ac:dyDescent="0.25">
      <c r="T13" s="77" t="s">
        <v>328</v>
      </c>
    </row>
  </sheetData>
  <mergeCells count="2">
    <mergeCell ref="B2:C5"/>
    <mergeCell ref="B6:C6"/>
  </mergeCells>
  <printOptions horizontalCentered="1"/>
  <pageMargins left="0.06" right="0.06" top="0.36" bottom="0.51181102362204722" header="0.2" footer="0.31496062992125984"/>
  <pageSetup paperSize="9" scale="49" orientation="portrait" r:id="rId1"/>
  <headerFooter>
    <oddFooter>&amp;CPriopriedade da Via Ambiental Eng. e Serviços S.A.&amp;RPágina &amp;P de &amp;N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B1:C9"/>
  <sheetViews>
    <sheetView view="pageBreakPreview" zoomScale="20" zoomScaleNormal="20" zoomScaleSheetLayoutView="20" workbookViewId="0">
      <selection activeCell="B6" sqref="B6:C6"/>
    </sheetView>
  </sheetViews>
  <sheetFormatPr defaultColWidth="9.140625" defaultRowHeight="15.75" x14ac:dyDescent="0.25"/>
  <cols>
    <col min="1" max="1" width="3.85546875" style="77" customWidth="1"/>
    <col min="2" max="2" width="156" style="77" customWidth="1"/>
    <col min="3" max="3" width="150.85546875" style="77" customWidth="1"/>
    <col min="4" max="16384" width="9.140625" style="77"/>
  </cols>
  <sheetData>
    <row r="1" spans="2:3" ht="16.5" thickBot="1" x14ac:dyDescent="0.3"/>
    <row r="2" spans="2:3" ht="27" customHeight="1" x14ac:dyDescent="0.25">
      <c r="B2" s="490" t="s">
        <v>345</v>
      </c>
      <c r="C2" s="491"/>
    </row>
    <row r="3" spans="2:3" ht="15" customHeight="1" x14ac:dyDescent="0.25">
      <c r="B3" s="492"/>
      <c r="C3" s="493"/>
    </row>
    <row r="4" spans="2:3" ht="15" customHeight="1" x14ac:dyDescent="0.25">
      <c r="B4" s="492"/>
      <c r="C4" s="493"/>
    </row>
    <row r="5" spans="2:3" ht="15" customHeight="1" thickBot="1" x14ac:dyDescent="0.3">
      <c r="B5" s="494"/>
      <c r="C5" s="495"/>
    </row>
    <row r="6" spans="2:3" ht="41.25" customHeight="1" thickBot="1" x14ac:dyDescent="0.3">
      <c r="B6" s="496" t="s">
        <v>344</v>
      </c>
      <c r="C6" s="497"/>
    </row>
    <row r="7" spans="2:3" ht="408.75" customHeight="1" x14ac:dyDescent="0.25">
      <c r="B7" s="117"/>
      <c r="C7" s="118"/>
    </row>
    <row r="8" spans="2:3" ht="408.75" customHeight="1" x14ac:dyDescent="0.25">
      <c r="B8" s="177"/>
      <c r="C8" s="178"/>
    </row>
    <row r="9" spans="2:3" ht="408.75" customHeight="1" thickBot="1" x14ac:dyDescent="0.3">
      <c r="B9" s="119"/>
      <c r="C9" s="179"/>
    </row>
  </sheetData>
  <mergeCells count="2">
    <mergeCell ref="B2:C5"/>
    <mergeCell ref="B6:C6"/>
  </mergeCells>
  <printOptions horizontalCentered="1"/>
  <pageMargins left="0.06" right="0.06" top="0.36" bottom="0.51181102362204722" header="0.2" footer="0.31496062992125984"/>
  <pageSetup paperSize="9" scale="32" orientation="portrait" r:id="rId1"/>
  <headerFooter>
    <oddFooter>&amp;CPriopriedade da Via Ambiental Eng. e Serviços S.A.&amp;RPágina &amp;P de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1:G11"/>
  <sheetViews>
    <sheetView topLeftCell="B1" workbookViewId="0">
      <selection activeCell="E7" sqref="E7"/>
    </sheetView>
  </sheetViews>
  <sheetFormatPr defaultColWidth="9.140625" defaultRowHeight="15" x14ac:dyDescent="0.25"/>
  <cols>
    <col min="1" max="1" width="4.42578125" style="1" customWidth="1"/>
    <col min="2" max="2" width="19.5703125" style="1" customWidth="1"/>
    <col min="3" max="5" width="33" style="1" customWidth="1"/>
    <col min="6" max="6" width="45.7109375" style="1" customWidth="1"/>
    <col min="7" max="16384" width="9.140625" style="1"/>
  </cols>
  <sheetData>
    <row r="1" spans="2:7" ht="15.75" thickBot="1" x14ac:dyDescent="0.3"/>
    <row r="2" spans="2:7" ht="27" customHeight="1" x14ac:dyDescent="0.25">
      <c r="B2" s="454" t="s">
        <v>58</v>
      </c>
      <c r="C2" s="455"/>
      <c r="D2" s="455"/>
      <c r="E2" s="455"/>
      <c r="F2" s="456"/>
    </row>
    <row r="3" spans="2:7" ht="15" customHeight="1" x14ac:dyDescent="0.25">
      <c r="B3" s="457"/>
      <c r="C3" s="458"/>
      <c r="D3" s="458"/>
      <c r="E3" s="458"/>
      <c r="F3" s="459"/>
    </row>
    <row r="4" spans="2:7" ht="15" customHeight="1" x14ac:dyDescent="0.25">
      <c r="B4" s="457"/>
      <c r="C4" s="458"/>
      <c r="D4" s="458"/>
      <c r="E4" s="458"/>
      <c r="F4" s="459"/>
    </row>
    <row r="5" spans="2:7" ht="15" customHeight="1" thickBot="1" x14ac:dyDescent="0.3">
      <c r="B5" s="460"/>
      <c r="C5" s="461"/>
      <c r="D5" s="461"/>
      <c r="E5" s="461"/>
      <c r="F5" s="462"/>
    </row>
    <row r="6" spans="2:7" ht="28.5" customHeight="1" x14ac:dyDescent="0.25">
      <c r="B6" s="504" t="s">
        <v>32</v>
      </c>
      <c r="C6" s="505"/>
      <c r="D6" s="505"/>
      <c r="E6" s="505"/>
      <c r="F6" s="506"/>
    </row>
    <row r="7" spans="2:7" ht="42.75" customHeight="1" thickBot="1" x14ac:dyDescent="0.3">
      <c r="B7" s="9" t="s">
        <v>34</v>
      </c>
      <c r="C7" s="10" t="s">
        <v>23</v>
      </c>
      <c r="D7" s="10" t="s">
        <v>14</v>
      </c>
      <c r="E7" s="10" t="s">
        <v>15</v>
      </c>
      <c r="F7" s="11" t="s">
        <v>19</v>
      </c>
      <c r="G7" s="2"/>
    </row>
    <row r="8" spans="2:7" ht="42" customHeight="1" x14ac:dyDescent="0.25">
      <c r="B8" s="17" t="s">
        <v>35</v>
      </c>
      <c r="C8" s="7"/>
      <c r="D8" s="7"/>
      <c r="E8" s="7"/>
      <c r="F8" s="8"/>
    </row>
    <row r="9" spans="2:7" ht="42" customHeight="1" x14ac:dyDescent="0.25">
      <c r="B9" s="18" t="s">
        <v>36</v>
      </c>
      <c r="C9" s="3"/>
      <c r="D9" s="3"/>
      <c r="E9" s="3"/>
      <c r="F9" s="4"/>
    </row>
    <row r="10" spans="2:7" ht="42" customHeight="1" x14ac:dyDescent="0.25">
      <c r="B10" s="18" t="s">
        <v>37</v>
      </c>
      <c r="C10" s="3"/>
      <c r="D10" s="3"/>
      <c r="E10" s="3"/>
      <c r="F10" s="4"/>
    </row>
    <row r="11" spans="2:7" ht="42" customHeight="1" thickBot="1" x14ac:dyDescent="0.3">
      <c r="B11" s="19" t="s">
        <v>38</v>
      </c>
      <c r="C11" s="5"/>
      <c r="D11" s="5"/>
      <c r="E11" s="5"/>
      <c r="F11" s="6"/>
    </row>
  </sheetData>
  <mergeCells count="2">
    <mergeCell ref="B2:F5"/>
    <mergeCell ref="B6:F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1:G11"/>
  <sheetViews>
    <sheetView workbookViewId="0">
      <selection activeCell="B7" sqref="B7"/>
    </sheetView>
  </sheetViews>
  <sheetFormatPr defaultColWidth="9.140625" defaultRowHeight="15" x14ac:dyDescent="0.25"/>
  <cols>
    <col min="1" max="1" width="4.42578125" style="1" customWidth="1"/>
    <col min="2" max="2" width="19.5703125" style="1" customWidth="1"/>
    <col min="3" max="6" width="24.28515625" style="1" customWidth="1"/>
    <col min="7" max="16384" width="9.140625" style="1"/>
  </cols>
  <sheetData>
    <row r="1" spans="2:7" ht="15.75" thickBot="1" x14ac:dyDescent="0.3"/>
    <row r="2" spans="2:7" ht="27" customHeight="1" x14ac:dyDescent="0.25">
      <c r="B2" s="507" t="s">
        <v>55</v>
      </c>
      <c r="C2" s="508"/>
      <c r="D2" s="508"/>
      <c r="E2" s="508"/>
      <c r="F2" s="509"/>
    </row>
    <row r="3" spans="2:7" ht="15" customHeight="1" x14ac:dyDescent="0.25">
      <c r="B3" s="510"/>
      <c r="C3" s="511"/>
      <c r="D3" s="511"/>
      <c r="E3" s="511"/>
      <c r="F3" s="512"/>
    </row>
    <row r="4" spans="2:7" ht="15" customHeight="1" x14ac:dyDescent="0.25">
      <c r="B4" s="510"/>
      <c r="C4" s="511"/>
      <c r="D4" s="511"/>
      <c r="E4" s="511"/>
      <c r="F4" s="512"/>
    </row>
    <row r="5" spans="2:7" ht="15" customHeight="1" thickBot="1" x14ac:dyDescent="0.3">
      <c r="B5" s="513"/>
      <c r="C5" s="514"/>
      <c r="D5" s="514"/>
      <c r="E5" s="514"/>
      <c r="F5" s="515"/>
    </row>
    <row r="6" spans="2:7" ht="28.5" customHeight="1" x14ac:dyDescent="0.25">
      <c r="B6" s="504" t="s">
        <v>32</v>
      </c>
      <c r="C6" s="505"/>
      <c r="D6" s="505"/>
      <c r="E6" s="505"/>
      <c r="F6" s="506"/>
    </row>
    <row r="7" spans="2:7" ht="42.75" customHeight="1" thickBot="1" x14ac:dyDescent="0.3">
      <c r="B7" s="9" t="s">
        <v>34</v>
      </c>
      <c r="C7" s="10" t="s">
        <v>28</v>
      </c>
      <c r="D7" s="10" t="s">
        <v>29</v>
      </c>
      <c r="E7" s="10" t="s">
        <v>56</v>
      </c>
      <c r="F7" s="11" t="s">
        <v>30</v>
      </c>
      <c r="G7" s="2"/>
    </row>
    <row r="8" spans="2:7" ht="42" customHeight="1" x14ac:dyDescent="0.25">
      <c r="B8" s="17" t="s">
        <v>35</v>
      </c>
      <c r="C8" s="21"/>
      <c r="D8" s="21"/>
      <c r="E8" s="21"/>
      <c r="F8" s="22"/>
    </row>
    <row r="9" spans="2:7" ht="42" customHeight="1" x14ac:dyDescent="0.25">
      <c r="B9" s="18" t="s">
        <v>36</v>
      </c>
      <c r="C9" s="45"/>
      <c r="D9" s="45"/>
      <c r="E9" s="45"/>
      <c r="F9" s="24"/>
    </row>
    <row r="10" spans="2:7" ht="42" customHeight="1" x14ac:dyDescent="0.25">
      <c r="B10" s="18" t="s">
        <v>37</v>
      </c>
      <c r="C10" s="45"/>
      <c r="D10" s="45"/>
      <c r="E10" s="45"/>
      <c r="F10" s="24"/>
    </row>
    <row r="11" spans="2:7" ht="42" customHeight="1" thickBot="1" x14ac:dyDescent="0.3">
      <c r="B11" s="19" t="s">
        <v>38</v>
      </c>
      <c r="C11" s="25"/>
      <c r="D11" s="25"/>
      <c r="E11" s="25"/>
      <c r="F11" s="26"/>
    </row>
  </sheetData>
  <mergeCells count="2">
    <mergeCell ref="B2:F5"/>
    <mergeCell ref="B6:F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1:R35"/>
  <sheetViews>
    <sheetView zoomScale="80" zoomScaleNormal="80"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D11" sqref="D11"/>
    </sheetView>
  </sheetViews>
  <sheetFormatPr defaultColWidth="9.140625" defaultRowHeight="15" x14ac:dyDescent="0.25"/>
  <cols>
    <col min="1" max="1" width="4.42578125" style="15" customWidth="1"/>
    <col min="2" max="3" width="23.85546875" style="15" customWidth="1"/>
    <col min="4" max="4" width="50.42578125" style="15" customWidth="1"/>
    <col min="5" max="6" width="31.5703125" style="15" customWidth="1"/>
    <col min="7" max="7" width="48.5703125" style="15" customWidth="1"/>
    <col min="8" max="8" width="15.5703125" style="15" customWidth="1"/>
    <col min="9" max="10" width="9.7109375" style="15" customWidth="1"/>
    <col min="11" max="16384" width="9.140625" style="15"/>
  </cols>
  <sheetData>
    <row r="1" spans="2:7" ht="15.75" thickBot="1" x14ac:dyDescent="0.3"/>
    <row r="2" spans="2:7" ht="27" customHeight="1" x14ac:dyDescent="0.25">
      <c r="B2" s="397" t="s">
        <v>168</v>
      </c>
      <c r="C2" s="409"/>
      <c r="D2" s="398"/>
      <c r="E2" s="398"/>
      <c r="F2" s="410"/>
      <c r="G2" s="399"/>
    </row>
    <row r="3" spans="2:7" ht="15" customHeight="1" x14ac:dyDescent="0.25">
      <c r="B3" s="400"/>
      <c r="C3" s="411"/>
      <c r="D3" s="401"/>
      <c r="E3" s="401"/>
      <c r="F3" s="412"/>
      <c r="G3" s="402"/>
    </row>
    <row r="4" spans="2:7" ht="15" customHeight="1" x14ac:dyDescent="0.25">
      <c r="B4" s="400"/>
      <c r="C4" s="411"/>
      <c r="D4" s="401"/>
      <c r="E4" s="401"/>
      <c r="F4" s="412"/>
      <c r="G4" s="402"/>
    </row>
    <row r="5" spans="2:7" ht="15" customHeight="1" thickBot="1" x14ac:dyDescent="0.3">
      <c r="B5" s="413"/>
      <c r="C5" s="414"/>
      <c r="D5" s="415"/>
      <c r="E5" s="415"/>
      <c r="F5" s="416"/>
      <c r="G5" s="417"/>
    </row>
    <row r="6" spans="2:7" ht="28.5" customHeight="1" thickBot="1" x14ac:dyDescent="0.3">
      <c r="B6" s="418" t="s">
        <v>369</v>
      </c>
      <c r="C6" s="419"/>
      <c r="D6" s="420"/>
      <c r="E6" s="420"/>
      <c r="F6" s="421"/>
      <c r="G6" s="422"/>
    </row>
    <row r="7" spans="2:7" ht="42.75" customHeight="1" thickBot="1" x14ac:dyDescent="0.3">
      <c r="B7" s="108" t="s">
        <v>34</v>
      </c>
      <c r="C7" s="122" t="s">
        <v>0</v>
      </c>
      <c r="D7" s="109" t="s">
        <v>20</v>
      </c>
      <c r="E7" s="109" t="s">
        <v>8</v>
      </c>
      <c r="F7" s="109" t="s">
        <v>210</v>
      </c>
      <c r="G7" s="110" t="s">
        <v>19</v>
      </c>
    </row>
    <row r="8" spans="2:7" ht="39.950000000000003" customHeight="1" x14ac:dyDescent="0.25">
      <c r="B8" s="182"/>
      <c r="C8" s="175"/>
      <c r="D8" s="209"/>
      <c r="E8" s="86"/>
      <c r="F8" s="131"/>
      <c r="G8" s="72"/>
    </row>
    <row r="9" spans="2:7" ht="39.950000000000003" customHeight="1" x14ac:dyDescent="0.25">
      <c r="B9" s="182"/>
      <c r="C9" s="66"/>
      <c r="D9" s="45"/>
      <c r="E9" s="121"/>
      <c r="F9" s="132"/>
      <c r="G9" s="24"/>
    </row>
    <row r="10" spans="2:7" ht="39.950000000000003" customHeight="1" x14ac:dyDescent="0.25">
      <c r="B10" s="182"/>
      <c r="C10" s="244"/>
      <c r="D10" s="45"/>
      <c r="E10" s="121"/>
      <c r="F10" s="132"/>
      <c r="G10" s="24"/>
    </row>
    <row r="11" spans="2:7" ht="39.950000000000003" customHeight="1" x14ac:dyDescent="0.25">
      <c r="B11" s="182"/>
      <c r="C11" s="66"/>
      <c r="D11" s="45"/>
      <c r="E11" s="121"/>
      <c r="F11" s="132"/>
      <c r="G11" s="24"/>
    </row>
    <row r="12" spans="2:7" ht="39.950000000000003" customHeight="1" x14ac:dyDescent="0.25">
      <c r="B12" s="182"/>
      <c r="C12" s="67"/>
      <c r="D12" s="45"/>
      <c r="E12" s="121"/>
      <c r="F12" s="132"/>
      <c r="G12" s="24"/>
    </row>
    <row r="13" spans="2:7" ht="39.950000000000003" customHeight="1" x14ac:dyDescent="0.25">
      <c r="B13" s="182"/>
      <c r="C13" s="67"/>
      <c r="D13" s="45"/>
      <c r="E13" s="121"/>
      <c r="F13" s="132"/>
      <c r="G13" s="24"/>
    </row>
    <row r="14" spans="2:7" ht="39.950000000000003" customHeight="1" x14ac:dyDescent="0.25">
      <c r="B14" s="182"/>
      <c r="C14" s="67"/>
      <c r="D14" s="45"/>
      <c r="E14" s="87"/>
      <c r="F14" s="132"/>
      <c r="G14" s="24"/>
    </row>
    <row r="15" spans="2:7" ht="39.950000000000003" customHeight="1" x14ac:dyDescent="0.25">
      <c r="B15" s="182"/>
      <c r="C15" s="67"/>
      <c r="D15" s="210"/>
      <c r="E15" s="87"/>
      <c r="F15" s="132"/>
      <c r="G15" s="24"/>
    </row>
    <row r="16" spans="2:7" ht="39.950000000000003" customHeight="1" x14ac:dyDescent="0.25">
      <c r="B16" s="182"/>
      <c r="C16" s="67"/>
      <c r="D16" s="210"/>
      <c r="E16" s="87"/>
      <c r="F16" s="132"/>
      <c r="G16" s="24"/>
    </row>
    <row r="17" spans="2:18" ht="39.950000000000003" customHeight="1" x14ac:dyDescent="0.25">
      <c r="B17" s="182"/>
      <c r="C17" s="67"/>
      <c r="D17" s="210"/>
      <c r="E17" s="87"/>
      <c r="F17" s="132"/>
      <c r="G17" s="24"/>
    </row>
    <row r="18" spans="2:18" ht="39.950000000000003" customHeight="1" thickBot="1" x14ac:dyDescent="0.3">
      <c r="B18" s="182"/>
      <c r="C18" s="67"/>
      <c r="D18" s="126"/>
      <c r="E18" s="87"/>
      <c r="F18" s="132"/>
      <c r="G18" s="24"/>
    </row>
    <row r="19" spans="2:18" ht="40.15" customHeight="1" thickBot="1" x14ac:dyDescent="0.3">
      <c r="B19" s="423"/>
      <c r="C19" s="424"/>
      <c r="D19" s="424"/>
      <c r="E19" s="51">
        <f>ROUND(SUM(E8:E18)/1000,2)</f>
        <v>0</v>
      </c>
      <c r="F19" s="51"/>
      <c r="G19" s="70"/>
      <c r="H19" s="211">
        <v>2</v>
      </c>
      <c r="I19" s="212" t="s">
        <v>213</v>
      </c>
      <c r="J19" s="213"/>
      <c r="K19" s="213"/>
      <c r="L19" s="213"/>
      <c r="M19" s="213"/>
      <c r="N19" s="213"/>
      <c r="O19" s="213"/>
      <c r="P19" s="213"/>
      <c r="Q19" s="213"/>
      <c r="R19" s="215"/>
    </row>
    <row r="20" spans="2:18" ht="40.15" customHeight="1" x14ac:dyDescent="0.25">
      <c r="B20" s="20" t="s">
        <v>170</v>
      </c>
      <c r="C20" s="221"/>
      <c r="D20" s="222"/>
      <c r="H20" s="211" t="e">
        <f>#REF!/H19</f>
        <v>#REF!</v>
      </c>
      <c r="I20" s="212" t="s">
        <v>214</v>
      </c>
      <c r="J20" s="213"/>
      <c r="K20" s="213"/>
      <c r="L20" s="213"/>
      <c r="M20" s="213"/>
      <c r="N20" s="213"/>
      <c r="O20" s="213"/>
      <c r="P20" s="213"/>
      <c r="Q20" s="213"/>
      <c r="R20" s="215"/>
    </row>
    <row r="21" spans="2:18" ht="40.15" customHeight="1" x14ac:dyDescent="0.25">
      <c r="C21" s="130"/>
      <c r="D21" s="130"/>
      <c r="E21" s="224"/>
      <c r="H21" s="211">
        <v>19</v>
      </c>
      <c r="I21" s="214" t="s">
        <v>217</v>
      </c>
      <c r="J21" s="213"/>
      <c r="K21" s="213"/>
      <c r="L21" s="213"/>
      <c r="M21" s="213"/>
      <c r="N21" s="213"/>
      <c r="O21" s="213"/>
      <c r="P21" s="213"/>
      <c r="Q21" s="213"/>
      <c r="R21" s="215"/>
    </row>
    <row r="22" spans="2:18" ht="40.15" customHeight="1" x14ac:dyDescent="0.25">
      <c r="H22" s="211">
        <f>H21/30</f>
        <v>0.6333333333333333</v>
      </c>
      <c r="I22" s="211" t="s">
        <v>215</v>
      </c>
      <c r="J22" s="213"/>
      <c r="K22" s="213"/>
      <c r="L22" s="213"/>
      <c r="M22" s="213"/>
      <c r="N22" s="213"/>
      <c r="O22" s="213"/>
      <c r="P22" s="213"/>
      <c r="Q22" s="213"/>
      <c r="R22" s="215"/>
    </row>
    <row r="23" spans="2:18" ht="40.15" customHeight="1" x14ac:dyDescent="0.25">
      <c r="H23" s="211" t="e">
        <f>H20*H22</f>
        <v>#REF!</v>
      </c>
      <c r="I23" s="214" t="s">
        <v>216</v>
      </c>
      <c r="J23" s="213"/>
      <c r="K23" s="213"/>
      <c r="L23" s="213"/>
      <c r="M23" s="213"/>
      <c r="N23" s="213"/>
      <c r="O23" s="213"/>
      <c r="P23" s="213"/>
      <c r="Q23" s="213"/>
      <c r="R23" s="215"/>
    </row>
    <row r="24" spans="2:18" ht="40.15" customHeight="1" x14ac:dyDescent="0.25">
      <c r="H24" s="211">
        <v>1</v>
      </c>
      <c r="I24" s="212" t="s">
        <v>218</v>
      </c>
      <c r="J24" s="213"/>
      <c r="K24" s="213"/>
      <c r="L24" s="213"/>
      <c r="M24" s="213"/>
      <c r="N24" s="213"/>
      <c r="O24" s="213"/>
      <c r="P24" s="213"/>
      <c r="Q24" s="213"/>
      <c r="R24" s="215"/>
    </row>
    <row r="25" spans="2:18" ht="40.15" customHeight="1" x14ac:dyDescent="0.25">
      <c r="H25" s="211" t="e">
        <f>H24*H23</f>
        <v>#REF!</v>
      </c>
      <c r="I25" s="212" t="s">
        <v>219</v>
      </c>
      <c r="J25" s="213"/>
      <c r="K25" s="213"/>
      <c r="L25" s="213"/>
      <c r="M25" s="213"/>
      <c r="N25" s="213"/>
      <c r="O25" s="213"/>
      <c r="P25" s="213"/>
      <c r="Q25" s="213"/>
      <c r="R25" s="215"/>
    </row>
    <row r="26" spans="2:18" ht="40.15" customHeight="1" x14ac:dyDescent="0.25">
      <c r="H26" s="213"/>
      <c r="I26" s="212" t="s">
        <v>220</v>
      </c>
      <c r="J26" s="213"/>
      <c r="K26" s="213"/>
      <c r="L26" s="213"/>
      <c r="M26" s="213"/>
      <c r="N26" s="213"/>
      <c r="O26" s="213"/>
      <c r="P26" s="213"/>
      <c r="Q26" s="213"/>
      <c r="R26" s="215"/>
    </row>
    <row r="27" spans="2:18" ht="40.15" customHeight="1" x14ac:dyDescent="0.25"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215"/>
    </row>
    <row r="28" spans="2:18" ht="40.15" customHeight="1" x14ac:dyDescent="0.25">
      <c r="H28" s="213"/>
      <c r="I28" s="213"/>
      <c r="J28" s="213"/>
      <c r="K28" s="213"/>
      <c r="L28" s="213"/>
      <c r="M28" s="213"/>
      <c r="N28" s="213"/>
      <c r="O28" s="213"/>
      <c r="P28" s="213"/>
      <c r="Q28" s="213"/>
      <c r="R28" s="215"/>
    </row>
    <row r="29" spans="2:18" ht="40.15" customHeight="1" x14ac:dyDescent="0.25">
      <c r="H29" s="213"/>
      <c r="I29" s="213"/>
      <c r="J29" s="213"/>
      <c r="K29" s="213"/>
      <c r="L29" s="213"/>
      <c r="M29" s="213"/>
      <c r="N29" s="213"/>
      <c r="O29" s="213"/>
      <c r="P29" s="213"/>
      <c r="Q29" s="213"/>
      <c r="R29" s="215"/>
    </row>
    <row r="30" spans="2:18" ht="40.15" customHeight="1" x14ac:dyDescent="0.25">
      <c r="H30" s="213"/>
      <c r="I30" s="213"/>
      <c r="J30" s="213"/>
      <c r="K30" s="213"/>
      <c r="L30" s="213"/>
      <c r="M30" s="213"/>
      <c r="N30" s="213"/>
      <c r="O30" s="213"/>
      <c r="P30" s="213"/>
      <c r="Q30" s="213"/>
      <c r="R30" s="215"/>
    </row>
    <row r="31" spans="2:18" ht="40.15" customHeight="1" x14ac:dyDescent="0.25"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5"/>
    </row>
    <row r="32" spans="2:18" ht="40.15" customHeight="1" x14ac:dyDescent="0.25"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</row>
    <row r="33" spans="8:18" ht="40.15" customHeight="1" x14ac:dyDescent="0.25">
      <c r="H33" s="215"/>
      <c r="I33" s="215"/>
      <c r="J33" s="215"/>
      <c r="K33" s="215"/>
      <c r="L33" s="215"/>
      <c r="M33" s="215"/>
      <c r="N33" s="215"/>
      <c r="O33" s="215"/>
      <c r="P33" s="215"/>
      <c r="Q33" s="215"/>
      <c r="R33" s="215"/>
    </row>
    <row r="34" spans="8:18" ht="40.15" customHeight="1" x14ac:dyDescent="0.25"/>
    <row r="35" spans="8:18" ht="40.15" customHeight="1" x14ac:dyDescent="0.25"/>
  </sheetData>
  <autoFilter ref="B7:G26" xr:uid="{AF93DF45-6851-4712-A5B4-DCC4CB77A937}"/>
  <mergeCells count="3">
    <mergeCell ref="B2:G5"/>
    <mergeCell ref="B6:G6"/>
    <mergeCell ref="B19:D19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47" fitToHeight="0" orientation="portrait" r:id="rId1"/>
  <headerFooter>
    <oddFooter>&amp;CVia Ambiental Engenharia e Serviços S/A&amp;RPágina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1:J1048425"/>
  <sheetViews>
    <sheetView zoomScale="80" zoomScaleNormal="80" workbookViewId="0">
      <pane xSplit="1" ySplit="7" topLeftCell="B117" activePane="bottomRight" state="frozen"/>
      <selection pane="topRight" activeCell="B1" sqref="B1"/>
      <selection pane="bottomLeft" activeCell="A8" sqref="A8"/>
      <selection pane="bottomRight" activeCell="J118" sqref="J118"/>
    </sheetView>
  </sheetViews>
  <sheetFormatPr defaultColWidth="9.140625" defaultRowHeight="15" x14ac:dyDescent="0.25"/>
  <cols>
    <col min="1" max="1" width="4.42578125" style="15" customWidth="1"/>
    <col min="2" max="3" width="22" style="15" customWidth="1"/>
    <col min="4" max="4" width="21.42578125" style="15" customWidth="1"/>
    <col min="5" max="5" width="25.140625" style="15" customWidth="1"/>
    <col min="6" max="6" width="44.85546875" style="68" customWidth="1"/>
    <col min="7" max="7" width="27.28515625" style="15" customWidth="1"/>
    <col min="8" max="8" width="29.140625" style="15" customWidth="1"/>
    <col min="9" max="9" width="5.85546875" style="15" customWidth="1"/>
    <col min="10" max="10" width="29.5703125" style="15" customWidth="1"/>
    <col min="11" max="11" width="24.7109375" style="15" customWidth="1"/>
    <col min="12" max="16384" width="9.140625" style="15"/>
  </cols>
  <sheetData>
    <row r="1" spans="2:10" ht="15.75" thickBot="1" x14ac:dyDescent="0.3"/>
    <row r="2" spans="2:10" ht="27" customHeight="1" x14ac:dyDescent="0.25">
      <c r="B2" s="397" t="s">
        <v>174</v>
      </c>
      <c r="C2" s="409"/>
      <c r="D2" s="398"/>
      <c r="E2" s="398"/>
      <c r="F2" s="398"/>
      <c r="G2" s="410"/>
      <c r="H2" s="399"/>
    </row>
    <row r="3" spans="2:10" ht="15" customHeight="1" x14ac:dyDescent="0.25">
      <c r="B3" s="400"/>
      <c r="C3" s="411"/>
      <c r="D3" s="401"/>
      <c r="E3" s="401"/>
      <c r="F3" s="401"/>
      <c r="G3" s="412"/>
      <c r="H3" s="402"/>
    </row>
    <row r="4" spans="2:10" ht="15" customHeight="1" x14ac:dyDescent="0.25">
      <c r="B4" s="400"/>
      <c r="C4" s="411"/>
      <c r="D4" s="401"/>
      <c r="E4" s="401"/>
      <c r="F4" s="401"/>
      <c r="G4" s="412"/>
      <c r="H4" s="402"/>
    </row>
    <row r="5" spans="2:10" ht="15" customHeight="1" thickBot="1" x14ac:dyDescent="0.3">
      <c r="B5" s="403"/>
      <c r="C5" s="425"/>
      <c r="D5" s="404"/>
      <c r="E5" s="404"/>
      <c r="F5" s="404"/>
      <c r="G5" s="426"/>
      <c r="H5" s="405"/>
    </row>
    <row r="6" spans="2:10" ht="28.5" customHeight="1" thickBot="1" x14ac:dyDescent="0.3">
      <c r="B6" s="427" t="s">
        <v>401</v>
      </c>
      <c r="C6" s="428"/>
      <c r="D6" s="428"/>
      <c r="E6" s="428"/>
      <c r="F6" s="428"/>
      <c r="G6" s="428"/>
      <c r="H6" s="429"/>
    </row>
    <row r="7" spans="2:10" ht="42.75" customHeight="1" thickBot="1" x14ac:dyDescent="0.3">
      <c r="B7" s="108" t="s">
        <v>34</v>
      </c>
      <c r="C7" s="109" t="s">
        <v>0</v>
      </c>
      <c r="D7" s="109" t="s">
        <v>31</v>
      </c>
      <c r="E7" s="109" t="s">
        <v>12</v>
      </c>
      <c r="F7" s="109" t="s">
        <v>13</v>
      </c>
      <c r="G7" s="109" t="s">
        <v>210</v>
      </c>
      <c r="H7" s="110" t="s">
        <v>19</v>
      </c>
      <c r="I7" s="68"/>
    </row>
    <row r="8" spans="2:10" ht="39.950000000000003" customHeight="1" x14ac:dyDescent="0.25">
      <c r="B8" s="258" t="s">
        <v>393</v>
      </c>
      <c r="C8" s="259">
        <v>44319</v>
      </c>
      <c r="D8" s="259" t="s">
        <v>402</v>
      </c>
      <c r="E8" s="260" t="s">
        <v>316</v>
      </c>
      <c r="F8" s="247" t="s">
        <v>403</v>
      </c>
      <c r="G8" s="261">
        <v>15</v>
      </c>
      <c r="H8" s="263"/>
      <c r="I8" s="68"/>
    </row>
    <row r="9" spans="2:10" ht="39.950000000000003" customHeight="1" x14ac:dyDescent="0.25">
      <c r="B9" s="258" t="s">
        <v>393</v>
      </c>
      <c r="C9" s="259">
        <v>44319</v>
      </c>
      <c r="D9" s="259" t="s">
        <v>402</v>
      </c>
      <c r="E9" s="260" t="s">
        <v>316</v>
      </c>
      <c r="F9" s="247" t="s">
        <v>405</v>
      </c>
      <c r="G9" s="261">
        <v>15</v>
      </c>
      <c r="H9" s="262"/>
      <c r="J9" s="224"/>
    </row>
    <row r="10" spans="2:10" ht="39.950000000000003" customHeight="1" x14ac:dyDescent="0.25">
      <c r="B10" s="258" t="s">
        <v>393</v>
      </c>
      <c r="C10" s="259">
        <v>44319</v>
      </c>
      <c r="D10" s="259" t="s">
        <v>402</v>
      </c>
      <c r="E10" s="260" t="s">
        <v>316</v>
      </c>
      <c r="F10" s="247" t="s">
        <v>406</v>
      </c>
      <c r="G10" s="261">
        <v>15</v>
      </c>
      <c r="H10" s="262"/>
    </row>
    <row r="11" spans="2:10" ht="39.950000000000003" customHeight="1" x14ac:dyDescent="0.25">
      <c r="B11" s="258" t="s">
        <v>393</v>
      </c>
      <c r="C11" s="259">
        <v>44319</v>
      </c>
      <c r="D11" s="259" t="s">
        <v>402</v>
      </c>
      <c r="E11" s="260" t="s">
        <v>316</v>
      </c>
      <c r="F11" s="247" t="s">
        <v>407</v>
      </c>
      <c r="G11" s="261">
        <v>15</v>
      </c>
      <c r="H11" s="262"/>
      <c r="J11" s="68"/>
    </row>
    <row r="12" spans="2:10" ht="39.950000000000003" customHeight="1" x14ac:dyDescent="0.25">
      <c r="B12" s="258" t="s">
        <v>393</v>
      </c>
      <c r="C12" s="259">
        <v>44319</v>
      </c>
      <c r="D12" s="259" t="s">
        <v>402</v>
      </c>
      <c r="E12" s="260" t="s">
        <v>316</v>
      </c>
      <c r="F12" s="247" t="s">
        <v>408</v>
      </c>
      <c r="G12" s="261">
        <v>15</v>
      </c>
      <c r="H12" s="262"/>
    </row>
    <row r="13" spans="2:10" ht="39.950000000000003" customHeight="1" x14ac:dyDescent="0.25">
      <c r="B13" s="258" t="s">
        <v>393</v>
      </c>
      <c r="C13" s="259">
        <v>44319</v>
      </c>
      <c r="D13" s="259" t="s">
        <v>402</v>
      </c>
      <c r="E13" s="260" t="s">
        <v>316</v>
      </c>
      <c r="F13" s="270" t="s">
        <v>409</v>
      </c>
      <c r="G13" s="261">
        <v>15</v>
      </c>
      <c r="H13" s="22"/>
    </row>
    <row r="14" spans="2:10" ht="39.950000000000003" customHeight="1" x14ac:dyDescent="0.25">
      <c r="B14" s="258" t="s">
        <v>393</v>
      </c>
      <c r="C14" s="259">
        <v>44320</v>
      </c>
      <c r="D14" s="259" t="s">
        <v>402</v>
      </c>
      <c r="E14" s="260" t="s">
        <v>316</v>
      </c>
      <c r="F14" s="246" t="s">
        <v>406</v>
      </c>
      <c r="G14" s="261">
        <v>15</v>
      </c>
      <c r="H14" s="22"/>
    </row>
    <row r="15" spans="2:10" ht="39.950000000000003" customHeight="1" x14ac:dyDescent="0.25">
      <c r="B15" s="258" t="s">
        <v>393</v>
      </c>
      <c r="C15" s="259">
        <v>44320</v>
      </c>
      <c r="D15" s="259" t="s">
        <v>402</v>
      </c>
      <c r="E15" s="260" t="s">
        <v>316</v>
      </c>
      <c r="F15" s="246" t="s">
        <v>407</v>
      </c>
      <c r="G15" s="261">
        <v>15</v>
      </c>
      <c r="H15" s="22"/>
    </row>
    <row r="16" spans="2:10" ht="39.950000000000003" customHeight="1" x14ac:dyDescent="0.25">
      <c r="B16" s="258" t="s">
        <v>393</v>
      </c>
      <c r="C16" s="259">
        <v>44320</v>
      </c>
      <c r="D16" s="259" t="s">
        <v>402</v>
      </c>
      <c r="E16" s="260" t="s">
        <v>316</v>
      </c>
      <c r="F16" s="246" t="s">
        <v>408</v>
      </c>
      <c r="G16" s="261">
        <v>15</v>
      </c>
      <c r="H16" s="22"/>
    </row>
    <row r="17" spans="2:8" ht="39.950000000000003" customHeight="1" x14ac:dyDescent="0.25">
      <c r="B17" s="258" t="s">
        <v>393</v>
      </c>
      <c r="C17" s="259">
        <v>44320</v>
      </c>
      <c r="D17" s="259" t="s">
        <v>402</v>
      </c>
      <c r="E17" s="260" t="s">
        <v>316</v>
      </c>
      <c r="F17" s="246" t="s">
        <v>410</v>
      </c>
      <c r="G17" s="261">
        <v>15</v>
      </c>
      <c r="H17" s="22"/>
    </row>
    <row r="18" spans="2:8" ht="39.950000000000003" customHeight="1" x14ac:dyDescent="0.25">
      <c r="B18" s="258" t="s">
        <v>393</v>
      </c>
      <c r="C18" s="259">
        <v>44320</v>
      </c>
      <c r="D18" s="259" t="s">
        <v>402</v>
      </c>
      <c r="E18" s="260" t="s">
        <v>316</v>
      </c>
      <c r="F18" s="246" t="s">
        <v>409</v>
      </c>
      <c r="G18" s="261">
        <v>15</v>
      </c>
      <c r="H18" s="22"/>
    </row>
    <row r="19" spans="2:8" ht="39.950000000000003" customHeight="1" x14ac:dyDescent="0.25">
      <c r="B19" s="258" t="s">
        <v>393</v>
      </c>
      <c r="C19" s="259">
        <v>44320</v>
      </c>
      <c r="D19" s="259" t="s">
        <v>402</v>
      </c>
      <c r="E19" s="260" t="s">
        <v>316</v>
      </c>
      <c r="F19" s="246" t="s">
        <v>405</v>
      </c>
      <c r="G19" s="261">
        <v>15</v>
      </c>
      <c r="H19" s="22"/>
    </row>
    <row r="20" spans="2:8" ht="39.950000000000003" customHeight="1" x14ac:dyDescent="0.25">
      <c r="B20" s="258" t="s">
        <v>393</v>
      </c>
      <c r="C20" s="259">
        <v>44320</v>
      </c>
      <c r="D20" s="259" t="s">
        <v>402</v>
      </c>
      <c r="E20" s="260" t="s">
        <v>316</v>
      </c>
      <c r="F20" s="246" t="s">
        <v>411</v>
      </c>
      <c r="G20" s="261">
        <v>15</v>
      </c>
      <c r="H20" s="22"/>
    </row>
    <row r="21" spans="2:8" ht="39.950000000000003" customHeight="1" x14ac:dyDescent="0.25">
      <c r="B21" s="258" t="s">
        <v>393</v>
      </c>
      <c r="C21" s="259">
        <v>44321</v>
      </c>
      <c r="D21" s="259" t="s">
        <v>402</v>
      </c>
      <c r="E21" s="260" t="s">
        <v>316</v>
      </c>
      <c r="F21" s="246" t="s">
        <v>406</v>
      </c>
      <c r="G21" s="261">
        <v>15</v>
      </c>
      <c r="H21" s="22"/>
    </row>
    <row r="22" spans="2:8" ht="39.950000000000003" customHeight="1" x14ac:dyDescent="0.25">
      <c r="B22" s="258" t="s">
        <v>393</v>
      </c>
      <c r="C22" s="259">
        <v>44321</v>
      </c>
      <c r="D22" s="259" t="s">
        <v>402</v>
      </c>
      <c r="E22" s="260" t="s">
        <v>316</v>
      </c>
      <c r="F22" s="246" t="s">
        <v>405</v>
      </c>
      <c r="G22" s="261">
        <v>15</v>
      </c>
      <c r="H22" s="22"/>
    </row>
    <row r="23" spans="2:8" ht="39.950000000000003" customHeight="1" x14ac:dyDescent="0.25">
      <c r="B23" s="258" t="s">
        <v>393</v>
      </c>
      <c r="C23" s="259">
        <v>44321</v>
      </c>
      <c r="D23" s="259" t="s">
        <v>402</v>
      </c>
      <c r="E23" s="260" t="s">
        <v>316</v>
      </c>
      <c r="F23" s="246" t="s">
        <v>408</v>
      </c>
      <c r="G23" s="261">
        <v>15</v>
      </c>
      <c r="H23" s="22"/>
    </row>
    <row r="24" spans="2:8" ht="39.950000000000003" customHeight="1" x14ac:dyDescent="0.25">
      <c r="B24" s="258" t="s">
        <v>393</v>
      </c>
      <c r="C24" s="259">
        <v>44321</v>
      </c>
      <c r="D24" s="259" t="s">
        <v>402</v>
      </c>
      <c r="E24" s="260" t="s">
        <v>12</v>
      </c>
      <c r="F24" s="246" t="s">
        <v>412</v>
      </c>
      <c r="G24" s="261">
        <v>15</v>
      </c>
      <c r="H24" s="22"/>
    </row>
    <row r="25" spans="2:8" ht="39.950000000000003" customHeight="1" x14ac:dyDescent="0.25">
      <c r="B25" s="258" t="s">
        <v>393</v>
      </c>
      <c r="C25" s="259">
        <v>44322</v>
      </c>
      <c r="D25" s="259" t="s">
        <v>402</v>
      </c>
      <c r="E25" s="260" t="s">
        <v>316</v>
      </c>
      <c r="F25" s="246" t="s">
        <v>406</v>
      </c>
      <c r="G25" s="261">
        <v>15</v>
      </c>
      <c r="H25" s="22"/>
    </row>
    <row r="26" spans="2:8" ht="39.950000000000003" customHeight="1" x14ac:dyDescent="0.25">
      <c r="B26" s="258" t="s">
        <v>393</v>
      </c>
      <c r="C26" s="259">
        <v>44322</v>
      </c>
      <c r="D26" s="259" t="s">
        <v>402</v>
      </c>
      <c r="E26" s="260" t="s">
        <v>316</v>
      </c>
      <c r="F26" s="246" t="s">
        <v>405</v>
      </c>
      <c r="G26" s="261">
        <v>15</v>
      </c>
      <c r="H26" s="22"/>
    </row>
    <row r="27" spans="2:8" ht="39.950000000000003" customHeight="1" x14ac:dyDescent="0.25">
      <c r="B27" s="258" t="s">
        <v>393</v>
      </c>
      <c r="C27" s="259">
        <v>44322</v>
      </c>
      <c r="D27" s="259" t="s">
        <v>402</v>
      </c>
      <c r="E27" s="260" t="s">
        <v>316</v>
      </c>
      <c r="F27" s="247" t="s">
        <v>408</v>
      </c>
      <c r="G27" s="261">
        <v>15</v>
      </c>
      <c r="H27" s="22"/>
    </row>
    <row r="28" spans="2:8" ht="39.950000000000003" customHeight="1" x14ac:dyDescent="0.25">
      <c r="B28" s="258" t="s">
        <v>393</v>
      </c>
      <c r="C28" s="259">
        <v>44322</v>
      </c>
      <c r="D28" s="259" t="s">
        <v>402</v>
      </c>
      <c r="E28" s="260" t="s">
        <v>12</v>
      </c>
      <c r="F28" s="246" t="s">
        <v>412</v>
      </c>
      <c r="G28" s="261">
        <v>15</v>
      </c>
      <c r="H28" s="22"/>
    </row>
    <row r="29" spans="2:8" ht="39.950000000000003" customHeight="1" x14ac:dyDescent="0.25">
      <c r="B29" s="258" t="s">
        <v>393</v>
      </c>
      <c r="C29" s="259">
        <v>44323</v>
      </c>
      <c r="D29" s="259" t="s">
        <v>402</v>
      </c>
      <c r="E29" s="260" t="s">
        <v>316</v>
      </c>
      <c r="F29" s="247" t="s">
        <v>406</v>
      </c>
      <c r="G29" s="261">
        <v>15</v>
      </c>
      <c r="H29" s="22"/>
    </row>
    <row r="30" spans="2:8" ht="39.950000000000003" customHeight="1" x14ac:dyDescent="0.25">
      <c r="B30" s="258" t="s">
        <v>393</v>
      </c>
      <c r="C30" s="259">
        <v>44323</v>
      </c>
      <c r="D30" s="259" t="s">
        <v>402</v>
      </c>
      <c r="E30" s="260" t="s">
        <v>404</v>
      </c>
      <c r="F30" s="247" t="s">
        <v>413</v>
      </c>
      <c r="G30" s="261">
        <v>15</v>
      </c>
      <c r="H30" s="22"/>
    </row>
    <row r="31" spans="2:8" ht="39.950000000000003" customHeight="1" x14ac:dyDescent="0.25">
      <c r="B31" s="258" t="s">
        <v>393</v>
      </c>
      <c r="C31" s="259">
        <v>44323</v>
      </c>
      <c r="D31" s="259" t="s">
        <v>402</v>
      </c>
      <c r="E31" s="260" t="s">
        <v>316</v>
      </c>
      <c r="F31" s="247" t="s">
        <v>412</v>
      </c>
      <c r="G31" s="261">
        <v>15</v>
      </c>
      <c r="H31" s="22"/>
    </row>
    <row r="32" spans="2:8" ht="39.950000000000003" customHeight="1" x14ac:dyDescent="0.25">
      <c r="B32" s="258" t="s">
        <v>393</v>
      </c>
      <c r="C32" s="259">
        <v>44323</v>
      </c>
      <c r="D32" s="259" t="s">
        <v>402</v>
      </c>
      <c r="E32" s="260" t="s">
        <v>316</v>
      </c>
      <c r="F32" s="247" t="s">
        <v>407</v>
      </c>
      <c r="G32" s="261">
        <v>15</v>
      </c>
      <c r="H32" s="22"/>
    </row>
    <row r="33" spans="2:8" ht="39.950000000000003" customHeight="1" x14ac:dyDescent="0.25">
      <c r="B33" s="258" t="s">
        <v>393</v>
      </c>
      <c r="C33" s="259">
        <v>44323</v>
      </c>
      <c r="D33" s="259" t="s">
        <v>402</v>
      </c>
      <c r="E33" s="260" t="s">
        <v>316</v>
      </c>
      <c r="F33" s="246" t="s">
        <v>414</v>
      </c>
      <c r="G33" s="261">
        <v>15</v>
      </c>
      <c r="H33" s="22"/>
    </row>
    <row r="34" spans="2:8" ht="39.950000000000003" customHeight="1" x14ac:dyDescent="0.25">
      <c r="B34" s="258" t="s">
        <v>393</v>
      </c>
      <c r="C34" s="259">
        <v>44323</v>
      </c>
      <c r="D34" s="259" t="s">
        <v>402</v>
      </c>
      <c r="E34" s="260" t="s">
        <v>316</v>
      </c>
      <c r="F34" s="247" t="s">
        <v>415</v>
      </c>
      <c r="G34" s="261">
        <v>15</v>
      </c>
      <c r="H34" s="22"/>
    </row>
    <row r="35" spans="2:8" ht="39.950000000000003" customHeight="1" x14ac:dyDescent="0.25">
      <c r="B35" s="258" t="s">
        <v>393</v>
      </c>
      <c r="C35" s="259">
        <v>44324</v>
      </c>
      <c r="D35" s="259" t="s">
        <v>402</v>
      </c>
      <c r="E35" s="260" t="s">
        <v>404</v>
      </c>
      <c r="F35" s="247" t="s">
        <v>416</v>
      </c>
      <c r="G35" s="261">
        <v>15</v>
      </c>
      <c r="H35" s="22"/>
    </row>
    <row r="36" spans="2:8" ht="39.950000000000003" customHeight="1" x14ac:dyDescent="0.25">
      <c r="B36" s="258" t="s">
        <v>393</v>
      </c>
      <c r="C36" s="259">
        <v>44324</v>
      </c>
      <c r="D36" s="259" t="s">
        <v>402</v>
      </c>
      <c r="E36" s="260" t="s">
        <v>316</v>
      </c>
      <c r="F36" s="247" t="s">
        <v>408</v>
      </c>
      <c r="G36" s="261">
        <v>15</v>
      </c>
      <c r="H36" s="22"/>
    </row>
    <row r="37" spans="2:8" ht="39.950000000000003" customHeight="1" x14ac:dyDescent="0.25">
      <c r="B37" s="258" t="s">
        <v>393</v>
      </c>
      <c r="C37" s="259">
        <v>44324</v>
      </c>
      <c r="D37" s="259" t="s">
        <v>402</v>
      </c>
      <c r="E37" s="260" t="s">
        <v>316</v>
      </c>
      <c r="F37" s="247" t="s">
        <v>412</v>
      </c>
      <c r="G37" s="261">
        <v>15</v>
      </c>
      <c r="H37" s="22"/>
    </row>
    <row r="38" spans="2:8" ht="39.950000000000003" customHeight="1" x14ac:dyDescent="0.25">
      <c r="B38" s="258" t="s">
        <v>393</v>
      </c>
      <c r="C38" s="259">
        <v>44324</v>
      </c>
      <c r="D38" s="259" t="s">
        <v>402</v>
      </c>
      <c r="E38" s="260" t="s">
        <v>316</v>
      </c>
      <c r="F38" s="247" t="s">
        <v>406</v>
      </c>
      <c r="G38" s="261">
        <v>15</v>
      </c>
      <c r="H38" s="22"/>
    </row>
    <row r="39" spans="2:8" ht="39.950000000000003" customHeight="1" x14ac:dyDescent="0.25">
      <c r="B39" s="258" t="s">
        <v>417</v>
      </c>
      <c r="C39" s="259">
        <v>44326</v>
      </c>
      <c r="D39" s="259" t="s">
        <v>418</v>
      </c>
      <c r="E39" s="260" t="s">
        <v>404</v>
      </c>
      <c r="F39" s="247" t="s">
        <v>419</v>
      </c>
      <c r="G39" s="261">
        <v>15</v>
      </c>
      <c r="H39" s="22"/>
    </row>
    <row r="40" spans="2:8" ht="39.950000000000003" customHeight="1" x14ac:dyDescent="0.25">
      <c r="B40" s="258" t="s">
        <v>417</v>
      </c>
      <c r="C40" s="259">
        <v>44326</v>
      </c>
      <c r="D40" s="259" t="s">
        <v>418</v>
      </c>
      <c r="E40" s="260" t="s">
        <v>316</v>
      </c>
      <c r="F40" s="247" t="s">
        <v>408</v>
      </c>
      <c r="G40" s="261">
        <v>15</v>
      </c>
      <c r="H40" s="22"/>
    </row>
    <row r="41" spans="2:8" ht="39.950000000000003" customHeight="1" x14ac:dyDescent="0.25">
      <c r="B41" s="258" t="s">
        <v>417</v>
      </c>
      <c r="C41" s="259">
        <v>44326</v>
      </c>
      <c r="D41" s="259" t="s">
        <v>418</v>
      </c>
      <c r="E41" s="260" t="s">
        <v>316</v>
      </c>
      <c r="F41" s="247" t="s">
        <v>414</v>
      </c>
      <c r="G41" s="261">
        <v>15</v>
      </c>
      <c r="H41" s="22"/>
    </row>
    <row r="42" spans="2:8" ht="39.950000000000003" customHeight="1" x14ac:dyDescent="0.25">
      <c r="B42" s="258" t="s">
        <v>417</v>
      </c>
      <c r="C42" s="259">
        <v>44326</v>
      </c>
      <c r="D42" s="259" t="s">
        <v>418</v>
      </c>
      <c r="E42" s="260" t="s">
        <v>316</v>
      </c>
      <c r="F42" s="247" t="s">
        <v>406</v>
      </c>
      <c r="G42" s="261">
        <v>15</v>
      </c>
      <c r="H42" s="22"/>
    </row>
    <row r="43" spans="2:8" ht="39.950000000000003" customHeight="1" x14ac:dyDescent="0.25">
      <c r="B43" s="258" t="s">
        <v>417</v>
      </c>
      <c r="C43" s="259">
        <v>44326</v>
      </c>
      <c r="D43" s="259" t="s">
        <v>418</v>
      </c>
      <c r="E43" s="260" t="s">
        <v>316</v>
      </c>
      <c r="F43" s="247" t="s">
        <v>420</v>
      </c>
      <c r="G43" s="261">
        <v>15</v>
      </c>
      <c r="H43" s="22"/>
    </row>
    <row r="44" spans="2:8" ht="39.950000000000003" customHeight="1" x14ac:dyDescent="0.25">
      <c r="B44" s="258" t="s">
        <v>417</v>
      </c>
      <c r="C44" s="259">
        <v>44326</v>
      </c>
      <c r="D44" s="259" t="s">
        <v>418</v>
      </c>
      <c r="E44" s="260" t="s">
        <v>404</v>
      </c>
      <c r="F44" s="246" t="s">
        <v>421</v>
      </c>
      <c r="G44" s="261">
        <v>15</v>
      </c>
      <c r="H44" s="22"/>
    </row>
    <row r="45" spans="2:8" ht="39.950000000000003" customHeight="1" x14ac:dyDescent="0.25">
      <c r="B45" s="258" t="s">
        <v>417</v>
      </c>
      <c r="C45" s="259">
        <v>44326</v>
      </c>
      <c r="D45" s="259" t="s">
        <v>418</v>
      </c>
      <c r="E45" s="260" t="s">
        <v>316</v>
      </c>
      <c r="F45" s="247" t="s">
        <v>407</v>
      </c>
      <c r="G45" s="261">
        <v>15</v>
      </c>
      <c r="H45" s="22"/>
    </row>
    <row r="46" spans="2:8" ht="39.950000000000003" customHeight="1" x14ac:dyDescent="0.25">
      <c r="B46" s="258" t="s">
        <v>417</v>
      </c>
      <c r="C46" s="259">
        <v>44327</v>
      </c>
      <c r="D46" s="259" t="s">
        <v>418</v>
      </c>
      <c r="E46" s="260" t="s">
        <v>316</v>
      </c>
      <c r="F46" s="247" t="s">
        <v>406</v>
      </c>
      <c r="G46" s="261">
        <v>15</v>
      </c>
      <c r="H46" s="22"/>
    </row>
    <row r="47" spans="2:8" ht="39.950000000000003" customHeight="1" x14ac:dyDescent="0.25">
      <c r="B47" s="258" t="s">
        <v>417</v>
      </c>
      <c r="C47" s="259">
        <v>44327</v>
      </c>
      <c r="D47" s="259" t="s">
        <v>418</v>
      </c>
      <c r="E47" s="260" t="s">
        <v>404</v>
      </c>
      <c r="F47" s="247" t="s">
        <v>422</v>
      </c>
      <c r="G47" s="261">
        <v>15</v>
      </c>
      <c r="H47" s="22"/>
    </row>
    <row r="48" spans="2:8" ht="39.950000000000003" customHeight="1" x14ac:dyDescent="0.25">
      <c r="B48" s="258" t="s">
        <v>417</v>
      </c>
      <c r="C48" s="259">
        <v>44327</v>
      </c>
      <c r="D48" s="259" t="s">
        <v>418</v>
      </c>
      <c r="E48" s="260" t="s">
        <v>316</v>
      </c>
      <c r="F48" s="247" t="s">
        <v>408</v>
      </c>
      <c r="G48" s="261">
        <v>15</v>
      </c>
      <c r="H48" s="22"/>
    </row>
    <row r="49" spans="2:8" ht="39.950000000000003" customHeight="1" x14ac:dyDescent="0.25">
      <c r="B49" s="258" t="s">
        <v>417</v>
      </c>
      <c r="C49" s="259">
        <v>44327</v>
      </c>
      <c r="D49" s="259" t="s">
        <v>418</v>
      </c>
      <c r="E49" s="260" t="s">
        <v>316</v>
      </c>
      <c r="F49" s="247" t="s">
        <v>423</v>
      </c>
      <c r="G49" s="261">
        <v>15</v>
      </c>
      <c r="H49" s="22"/>
    </row>
    <row r="50" spans="2:8" ht="39.950000000000003" customHeight="1" x14ac:dyDescent="0.25">
      <c r="B50" s="258" t="s">
        <v>417</v>
      </c>
      <c r="C50" s="259">
        <v>44327</v>
      </c>
      <c r="D50" s="259" t="s">
        <v>418</v>
      </c>
      <c r="E50" s="260" t="s">
        <v>316</v>
      </c>
      <c r="F50" s="247" t="s">
        <v>407</v>
      </c>
      <c r="G50" s="261">
        <v>15</v>
      </c>
      <c r="H50" s="22"/>
    </row>
    <row r="51" spans="2:8" ht="39.950000000000003" customHeight="1" x14ac:dyDescent="0.25">
      <c r="B51" s="258" t="s">
        <v>417</v>
      </c>
      <c r="C51" s="259">
        <v>44327</v>
      </c>
      <c r="D51" s="259" t="s">
        <v>418</v>
      </c>
      <c r="E51" s="260" t="s">
        <v>404</v>
      </c>
      <c r="F51" s="247" t="s">
        <v>413</v>
      </c>
      <c r="G51" s="261">
        <v>15</v>
      </c>
      <c r="H51" s="22"/>
    </row>
    <row r="52" spans="2:8" ht="39.950000000000003" customHeight="1" x14ac:dyDescent="0.25">
      <c r="B52" s="258" t="s">
        <v>417</v>
      </c>
      <c r="C52" s="259">
        <v>44328</v>
      </c>
      <c r="D52" s="259" t="s">
        <v>418</v>
      </c>
      <c r="E52" s="260" t="s">
        <v>316</v>
      </c>
      <c r="F52" s="247" t="s">
        <v>408</v>
      </c>
      <c r="G52" s="261">
        <v>15</v>
      </c>
      <c r="H52" s="22"/>
    </row>
    <row r="53" spans="2:8" ht="39.950000000000003" customHeight="1" x14ac:dyDescent="0.25">
      <c r="B53" s="258" t="s">
        <v>417</v>
      </c>
      <c r="C53" s="259">
        <v>44328</v>
      </c>
      <c r="D53" s="259" t="s">
        <v>418</v>
      </c>
      <c r="E53" s="260" t="s">
        <v>316</v>
      </c>
      <c r="F53" s="246" t="s">
        <v>407</v>
      </c>
      <c r="G53" s="261">
        <v>15</v>
      </c>
      <c r="H53" s="22"/>
    </row>
    <row r="54" spans="2:8" ht="39.950000000000003" customHeight="1" x14ac:dyDescent="0.25">
      <c r="B54" s="258" t="s">
        <v>417</v>
      </c>
      <c r="C54" s="259">
        <v>44328</v>
      </c>
      <c r="D54" s="259" t="s">
        <v>418</v>
      </c>
      <c r="E54" s="260" t="s">
        <v>316</v>
      </c>
      <c r="F54" s="247" t="s">
        <v>406</v>
      </c>
      <c r="G54" s="261">
        <v>15</v>
      </c>
      <c r="H54" s="22"/>
    </row>
    <row r="55" spans="2:8" ht="39.950000000000003" customHeight="1" x14ac:dyDescent="0.25">
      <c r="B55" s="258" t="s">
        <v>417</v>
      </c>
      <c r="C55" s="259">
        <v>44328</v>
      </c>
      <c r="D55" s="259" t="s">
        <v>418</v>
      </c>
      <c r="E55" s="260" t="s">
        <v>404</v>
      </c>
      <c r="F55" s="247" t="s">
        <v>422</v>
      </c>
      <c r="G55" s="261">
        <v>15</v>
      </c>
      <c r="H55" s="22"/>
    </row>
    <row r="56" spans="2:8" ht="39.950000000000003" customHeight="1" x14ac:dyDescent="0.25">
      <c r="B56" s="258" t="s">
        <v>417</v>
      </c>
      <c r="C56" s="259">
        <v>44329</v>
      </c>
      <c r="D56" s="259" t="s">
        <v>418</v>
      </c>
      <c r="E56" s="260" t="s">
        <v>404</v>
      </c>
      <c r="F56" s="246" t="s">
        <v>424</v>
      </c>
      <c r="G56" s="261">
        <v>15</v>
      </c>
      <c r="H56" s="22"/>
    </row>
    <row r="57" spans="2:8" ht="39.950000000000003" customHeight="1" x14ac:dyDescent="0.25">
      <c r="B57" s="258" t="s">
        <v>417</v>
      </c>
      <c r="C57" s="259">
        <v>44329</v>
      </c>
      <c r="D57" s="259" t="s">
        <v>418</v>
      </c>
      <c r="E57" s="260" t="s">
        <v>316</v>
      </c>
      <c r="F57" s="247" t="s">
        <v>408</v>
      </c>
      <c r="G57" s="261">
        <v>15</v>
      </c>
      <c r="H57" s="22"/>
    </row>
    <row r="58" spans="2:8" ht="39.950000000000003" customHeight="1" x14ac:dyDescent="0.25">
      <c r="B58" s="258" t="s">
        <v>417</v>
      </c>
      <c r="C58" s="259">
        <v>44329</v>
      </c>
      <c r="D58" s="259" t="s">
        <v>418</v>
      </c>
      <c r="E58" s="260" t="s">
        <v>316</v>
      </c>
      <c r="F58" s="247" t="s">
        <v>425</v>
      </c>
      <c r="G58" s="261">
        <v>15</v>
      </c>
      <c r="H58" s="22"/>
    </row>
    <row r="59" spans="2:8" ht="39.950000000000003" customHeight="1" x14ac:dyDescent="0.25">
      <c r="B59" s="258" t="s">
        <v>417</v>
      </c>
      <c r="C59" s="259">
        <v>44329</v>
      </c>
      <c r="D59" s="259" t="s">
        <v>418</v>
      </c>
      <c r="E59" s="260" t="s">
        <v>316</v>
      </c>
      <c r="F59" s="246" t="s">
        <v>426</v>
      </c>
      <c r="G59" s="261">
        <v>15</v>
      </c>
      <c r="H59" s="22"/>
    </row>
    <row r="60" spans="2:8" ht="39.950000000000003" customHeight="1" x14ac:dyDescent="0.25">
      <c r="B60" s="258" t="s">
        <v>417</v>
      </c>
      <c r="C60" s="259">
        <v>44330</v>
      </c>
      <c r="D60" s="259" t="s">
        <v>418</v>
      </c>
      <c r="E60" s="260" t="s">
        <v>316</v>
      </c>
      <c r="F60" s="247" t="s">
        <v>407</v>
      </c>
      <c r="G60" s="261">
        <v>15</v>
      </c>
      <c r="H60" s="22"/>
    </row>
    <row r="61" spans="2:8" ht="39.950000000000003" customHeight="1" x14ac:dyDescent="0.25">
      <c r="B61" s="258" t="s">
        <v>417</v>
      </c>
      <c r="C61" s="259">
        <v>44330</v>
      </c>
      <c r="D61" s="259" t="s">
        <v>418</v>
      </c>
      <c r="E61" s="260" t="s">
        <v>316</v>
      </c>
      <c r="F61" s="247" t="s">
        <v>406</v>
      </c>
      <c r="G61" s="261">
        <v>15</v>
      </c>
      <c r="H61" s="22"/>
    </row>
    <row r="62" spans="2:8" ht="39.950000000000003" customHeight="1" x14ac:dyDescent="0.25">
      <c r="B62" s="258" t="s">
        <v>417</v>
      </c>
      <c r="C62" s="259">
        <v>44330</v>
      </c>
      <c r="D62" s="259" t="s">
        <v>418</v>
      </c>
      <c r="E62" s="260" t="s">
        <v>316</v>
      </c>
      <c r="F62" s="247" t="s">
        <v>426</v>
      </c>
      <c r="G62" s="261">
        <v>15</v>
      </c>
      <c r="H62" s="22"/>
    </row>
    <row r="63" spans="2:8" ht="39.950000000000003" customHeight="1" x14ac:dyDescent="0.25">
      <c r="B63" s="258" t="s">
        <v>417</v>
      </c>
      <c r="C63" s="259">
        <v>44330</v>
      </c>
      <c r="D63" s="259" t="s">
        <v>418</v>
      </c>
      <c r="E63" s="260" t="s">
        <v>316</v>
      </c>
      <c r="F63" s="246" t="s">
        <v>408</v>
      </c>
      <c r="G63" s="261">
        <v>15</v>
      </c>
      <c r="H63" s="22"/>
    </row>
    <row r="64" spans="2:8" ht="39.950000000000003" customHeight="1" x14ac:dyDescent="0.25">
      <c r="B64" s="258" t="s">
        <v>417</v>
      </c>
      <c r="C64" s="259">
        <v>44331</v>
      </c>
      <c r="D64" s="259" t="s">
        <v>418</v>
      </c>
      <c r="E64" s="260" t="s">
        <v>316</v>
      </c>
      <c r="F64" s="247" t="s">
        <v>406</v>
      </c>
      <c r="G64" s="261">
        <v>15</v>
      </c>
      <c r="H64" s="22"/>
    </row>
    <row r="65" spans="2:8" ht="39.950000000000003" customHeight="1" x14ac:dyDescent="0.25">
      <c r="B65" s="258" t="s">
        <v>417</v>
      </c>
      <c r="C65" s="259">
        <v>44331</v>
      </c>
      <c r="D65" s="259" t="s">
        <v>418</v>
      </c>
      <c r="E65" s="260" t="s">
        <v>316</v>
      </c>
      <c r="F65" s="247" t="s">
        <v>408</v>
      </c>
      <c r="G65" s="261">
        <v>15</v>
      </c>
      <c r="H65" s="22"/>
    </row>
    <row r="66" spans="2:8" ht="39.950000000000003" customHeight="1" x14ac:dyDescent="0.25">
      <c r="B66" s="258" t="s">
        <v>417</v>
      </c>
      <c r="C66" s="259">
        <v>44331</v>
      </c>
      <c r="D66" s="259" t="s">
        <v>418</v>
      </c>
      <c r="E66" s="260" t="s">
        <v>316</v>
      </c>
      <c r="F66" s="247" t="s">
        <v>426</v>
      </c>
      <c r="G66" s="261">
        <v>15</v>
      </c>
      <c r="H66" s="22"/>
    </row>
    <row r="67" spans="2:8" ht="39.950000000000003" customHeight="1" x14ac:dyDescent="0.25">
      <c r="B67" s="258" t="s">
        <v>427</v>
      </c>
      <c r="C67" s="259">
        <v>44333</v>
      </c>
      <c r="D67" s="259" t="s">
        <v>428</v>
      </c>
      <c r="E67" s="260" t="s">
        <v>316</v>
      </c>
      <c r="F67" s="247" t="s">
        <v>406</v>
      </c>
      <c r="G67" s="261">
        <v>15</v>
      </c>
      <c r="H67" s="22"/>
    </row>
    <row r="68" spans="2:8" ht="39.950000000000003" customHeight="1" x14ac:dyDescent="0.25">
      <c r="B68" s="258" t="s">
        <v>427</v>
      </c>
      <c r="C68" s="259">
        <v>44333</v>
      </c>
      <c r="D68" s="259" t="s">
        <v>428</v>
      </c>
      <c r="E68" s="260" t="s">
        <v>316</v>
      </c>
      <c r="F68" s="247" t="s">
        <v>408</v>
      </c>
      <c r="G68" s="261">
        <v>15</v>
      </c>
      <c r="H68" s="22"/>
    </row>
    <row r="69" spans="2:8" ht="39.950000000000003" customHeight="1" x14ac:dyDescent="0.25">
      <c r="B69" s="258" t="s">
        <v>427</v>
      </c>
      <c r="C69" s="259">
        <v>44333</v>
      </c>
      <c r="D69" s="259" t="s">
        <v>428</v>
      </c>
      <c r="E69" s="260" t="s">
        <v>316</v>
      </c>
      <c r="F69" s="247" t="s">
        <v>426</v>
      </c>
      <c r="G69" s="261">
        <v>15</v>
      </c>
      <c r="H69" s="22"/>
    </row>
    <row r="70" spans="2:8" ht="39.950000000000003" customHeight="1" x14ac:dyDescent="0.25">
      <c r="B70" s="258" t="s">
        <v>427</v>
      </c>
      <c r="C70" s="259">
        <v>44333</v>
      </c>
      <c r="D70" s="259" t="s">
        <v>428</v>
      </c>
      <c r="E70" s="260" t="s">
        <v>316</v>
      </c>
      <c r="F70" s="247" t="s">
        <v>429</v>
      </c>
      <c r="G70" s="261">
        <v>15</v>
      </c>
      <c r="H70" s="22"/>
    </row>
    <row r="71" spans="2:8" ht="39.950000000000003" customHeight="1" x14ac:dyDescent="0.25">
      <c r="B71" s="258" t="s">
        <v>427</v>
      </c>
      <c r="C71" s="259">
        <v>44333</v>
      </c>
      <c r="D71" s="259" t="s">
        <v>428</v>
      </c>
      <c r="E71" s="260" t="s">
        <v>316</v>
      </c>
      <c r="F71" s="246" t="s">
        <v>430</v>
      </c>
      <c r="G71" s="261">
        <v>15</v>
      </c>
      <c r="H71" s="22"/>
    </row>
    <row r="72" spans="2:8" ht="39.950000000000003" customHeight="1" x14ac:dyDescent="0.25">
      <c r="B72" s="258" t="s">
        <v>427</v>
      </c>
      <c r="C72" s="259">
        <v>44334</v>
      </c>
      <c r="D72" s="259" t="s">
        <v>428</v>
      </c>
      <c r="E72" s="260" t="s">
        <v>316</v>
      </c>
      <c r="F72" s="247" t="s">
        <v>406</v>
      </c>
      <c r="G72" s="261">
        <v>15</v>
      </c>
      <c r="H72" s="22"/>
    </row>
    <row r="73" spans="2:8" ht="39.950000000000003" customHeight="1" x14ac:dyDescent="0.25">
      <c r="B73" s="258" t="s">
        <v>427</v>
      </c>
      <c r="C73" s="259">
        <v>44334</v>
      </c>
      <c r="D73" s="259" t="s">
        <v>428</v>
      </c>
      <c r="E73" s="260" t="s">
        <v>316</v>
      </c>
      <c r="F73" s="247" t="s">
        <v>430</v>
      </c>
      <c r="G73" s="261">
        <v>15</v>
      </c>
      <c r="H73" s="262"/>
    </row>
    <row r="74" spans="2:8" ht="39.950000000000003" customHeight="1" x14ac:dyDescent="0.25">
      <c r="B74" s="258" t="s">
        <v>427</v>
      </c>
      <c r="C74" s="259">
        <v>44334</v>
      </c>
      <c r="D74" s="259" t="s">
        <v>428</v>
      </c>
      <c r="E74" s="260" t="s">
        <v>316</v>
      </c>
      <c r="F74" s="247" t="s">
        <v>408</v>
      </c>
      <c r="G74" s="261">
        <v>15</v>
      </c>
      <c r="H74" s="22"/>
    </row>
    <row r="75" spans="2:8" ht="39.950000000000003" customHeight="1" x14ac:dyDescent="0.25">
      <c r="B75" s="258" t="s">
        <v>427</v>
      </c>
      <c r="C75" s="259">
        <v>44335</v>
      </c>
      <c r="D75" s="259" t="s">
        <v>428</v>
      </c>
      <c r="E75" s="260" t="s">
        <v>316</v>
      </c>
      <c r="F75" s="247" t="s">
        <v>431</v>
      </c>
      <c r="G75" s="261">
        <v>15</v>
      </c>
      <c r="H75" s="22"/>
    </row>
    <row r="76" spans="2:8" ht="39.950000000000003" customHeight="1" x14ac:dyDescent="0.25">
      <c r="B76" s="258" t="s">
        <v>427</v>
      </c>
      <c r="C76" s="259">
        <v>44335</v>
      </c>
      <c r="D76" s="259" t="s">
        <v>428</v>
      </c>
      <c r="E76" s="260" t="s">
        <v>316</v>
      </c>
      <c r="F76" s="247" t="s">
        <v>408</v>
      </c>
      <c r="G76" s="261">
        <v>15</v>
      </c>
      <c r="H76" s="22"/>
    </row>
    <row r="77" spans="2:8" ht="39.950000000000003" customHeight="1" x14ac:dyDescent="0.25">
      <c r="B77" s="258" t="s">
        <v>427</v>
      </c>
      <c r="C77" s="259">
        <v>44335</v>
      </c>
      <c r="D77" s="259" t="s">
        <v>428</v>
      </c>
      <c r="E77" s="260" t="s">
        <v>316</v>
      </c>
      <c r="F77" s="247" t="s">
        <v>430</v>
      </c>
      <c r="G77" s="261">
        <v>15</v>
      </c>
      <c r="H77" s="22"/>
    </row>
    <row r="78" spans="2:8" ht="39.950000000000003" customHeight="1" x14ac:dyDescent="0.25">
      <c r="B78" s="258" t="s">
        <v>427</v>
      </c>
      <c r="C78" s="259">
        <v>44335</v>
      </c>
      <c r="D78" s="259" t="s">
        <v>428</v>
      </c>
      <c r="E78" s="260" t="s">
        <v>316</v>
      </c>
      <c r="F78" s="247" t="s">
        <v>432</v>
      </c>
      <c r="G78" s="261">
        <v>15</v>
      </c>
      <c r="H78" s="22"/>
    </row>
    <row r="79" spans="2:8" ht="39.950000000000003" customHeight="1" x14ac:dyDescent="0.25">
      <c r="B79" s="258" t="s">
        <v>427</v>
      </c>
      <c r="C79" s="259">
        <v>44336</v>
      </c>
      <c r="D79" s="259" t="s">
        <v>428</v>
      </c>
      <c r="E79" s="260" t="s">
        <v>404</v>
      </c>
      <c r="F79" s="247" t="s">
        <v>433</v>
      </c>
      <c r="G79" s="261">
        <v>15</v>
      </c>
      <c r="H79" s="22"/>
    </row>
    <row r="80" spans="2:8" ht="39.950000000000003" customHeight="1" x14ac:dyDescent="0.25">
      <c r="B80" s="258" t="s">
        <v>427</v>
      </c>
      <c r="C80" s="259">
        <v>44336</v>
      </c>
      <c r="D80" s="259" t="s">
        <v>428</v>
      </c>
      <c r="E80" s="260" t="s">
        <v>316</v>
      </c>
      <c r="F80" s="247" t="s">
        <v>434</v>
      </c>
      <c r="G80" s="261">
        <v>15</v>
      </c>
      <c r="H80" s="22"/>
    </row>
    <row r="81" spans="2:8" ht="39.950000000000003" customHeight="1" x14ac:dyDescent="0.25">
      <c r="B81" s="258" t="s">
        <v>427</v>
      </c>
      <c r="C81" s="259">
        <v>44336</v>
      </c>
      <c r="D81" s="259" t="s">
        <v>428</v>
      </c>
      <c r="E81" s="260" t="s">
        <v>316</v>
      </c>
      <c r="F81" s="247" t="s">
        <v>431</v>
      </c>
      <c r="G81" s="261">
        <v>15</v>
      </c>
      <c r="H81" s="22"/>
    </row>
    <row r="82" spans="2:8" ht="39.950000000000003" customHeight="1" x14ac:dyDescent="0.25">
      <c r="B82" s="258" t="s">
        <v>427</v>
      </c>
      <c r="C82" s="259">
        <v>44336</v>
      </c>
      <c r="D82" s="259" t="s">
        <v>428</v>
      </c>
      <c r="E82" s="260" t="s">
        <v>316</v>
      </c>
      <c r="F82" s="247" t="s">
        <v>430</v>
      </c>
      <c r="G82" s="261">
        <v>15</v>
      </c>
      <c r="H82" s="22"/>
    </row>
    <row r="83" spans="2:8" ht="39.950000000000003" customHeight="1" x14ac:dyDescent="0.25">
      <c r="B83" s="258" t="s">
        <v>427</v>
      </c>
      <c r="C83" s="259">
        <v>44337</v>
      </c>
      <c r="D83" s="259" t="s">
        <v>428</v>
      </c>
      <c r="E83" s="260" t="s">
        <v>316</v>
      </c>
      <c r="F83" s="247" t="s">
        <v>435</v>
      </c>
      <c r="G83" s="261">
        <v>15</v>
      </c>
      <c r="H83" s="22"/>
    </row>
    <row r="84" spans="2:8" ht="39.950000000000003" customHeight="1" x14ac:dyDescent="0.25">
      <c r="B84" s="258" t="s">
        <v>427</v>
      </c>
      <c r="C84" s="259">
        <v>44337</v>
      </c>
      <c r="D84" s="259" t="s">
        <v>428</v>
      </c>
      <c r="E84" s="260" t="s">
        <v>316</v>
      </c>
      <c r="F84" s="246" t="s">
        <v>434</v>
      </c>
      <c r="G84" s="261">
        <v>15</v>
      </c>
      <c r="H84" s="22"/>
    </row>
    <row r="85" spans="2:8" ht="39.950000000000003" customHeight="1" x14ac:dyDescent="0.25">
      <c r="B85" s="258" t="s">
        <v>427</v>
      </c>
      <c r="C85" s="259">
        <v>44337</v>
      </c>
      <c r="D85" s="259" t="s">
        <v>428</v>
      </c>
      <c r="E85" s="260" t="s">
        <v>316</v>
      </c>
      <c r="F85" s="246" t="s">
        <v>430</v>
      </c>
      <c r="G85" s="261">
        <v>15</v>
      </c>
      <c r="H85" s="22"/>
    </row>
    <row r="86" spans="2:8" ht="39.950000000000003" customHeight="1" x14ac:dyDescent="0.25">
      <c r="B86" s="258" t="s">
        <v>427</v>
      </c>
      <c r="C86" s="259">
        <v>44337</v>
      </c>
      <c r="D86" s="259" t="s">
        <v>428</v>
      </c>
      <c r="E86" s="260" t="s">
        <v>316</v>
      </c>
      <c r="F86" s="247" t="s">
        <v>431</v>
      </c>
      <c r="G86" s="261">
        <v>15</v>
      </c>
      <c r="H86" s="22"/>
    </row>
    <row r="87" spans="2:8" ht="39.950000000000003" customHeight="1" x14ac:dyDescent="0.25">
      <c r="B87" s="258" t="s">
        <v>427</v>
      </c>
      <c r="C87" s="259">
        <v>44338</v>
      </c>
      <c r="D87" s="259" t="s">
        <v>428</v>
      </c>
      <c r="E87" s="260" t="s">
        <v>316</v>
      </c>
      <c r="F87" s="246" t="s">
        <v>436</v>
      </c>
      <c r="G87" s="261">
        <v>15</v>
      </c>
      <c r="H87" s="22"/>
    </row>
    <row r="88" spans="2:8" ht="39.950000000000003" customHeight="1" x14ac:dyDescent="0.25">
      <c r="B88" s="258" t="s">
        <v>427</v>
      </c>
      <c r="C88" s="259">
        <v>44338</v>
      </c>
      <c r="D88" s="259" t="s">
        <v>428</v>
      </c>
      <c r="E88" s="260" t="s">
        <v>316</v>
      </c>
      <c r="F88" s="246" t="s">
        <v>435</v>
      </c>
      <c r="G88" s="261">
        <v>15</v>
      </c>
      <c r="H88" s="22"/>
    </row>
    <row r="89" spans="2:8" ht="39.950000000000003" customHeight="1" x14ac:dyDescent="0.25">
      <c r="B89" s="258" t="s">
        <v>427</v>
      </c>
      <c r="C89" s="259">
        <v>44338</v>
      </c>
      <c r="D89" s="259" t="s">
        <v>428</v>
      </c>
      <c r="E89" s="260" t="s">
        <v>316</v>
      </c>
      <c r="F89" s="246" t="s">
        <v>431</v>
      </c>
      <c r="G89" s="261">
        <v>15</v>
      </c>
      <c r="H89" s="22"/>
    </row>
    <row r="90" spans="2:8" ht="39.950000000000003" customHeight="1" x14ac:dyDescent="0.25">
      <c r="B90" s="258" t="s">
        <v>438</v>
      </c>
      <c r="C90" s="259">
        <v>44340</v>
      </c>
      <c r="D90" s="259" t="s">
        <v>439</v>
      </c>
      <c r="E90" s="260" t="s">
        <v>404</v>
      </c>
      <c r="F90" s="247" t="s">
        <v>441</v>
      </c>
      <c r="G90" s="261">
        <v>15</v>
      </c>
      <c r="H90" s="22"/>
    </row>
    <row r="91" spans="2:8" ht="39.950000000000003" customHeight="1" x14ac:dyDescent="0.25">
      <c r="B91" s="258" t="s">
        <v>438</v>
      </c>
      <c r="C91" s="259">
        <v>44340</v>
      </c>
      <c r="D91" s="259" t="s">
        <v>439</v>
      </c>
      <c r="E91" s="260" t="s">
        <v>316</v>
      </c>
      <c r="F91" s="247" t="s">
        <v>430</v>
      </c>
      <c r="G91" s="261">
        <v>15</v>
      </c>
      <c r="H91" s="22"/>
    </row>
    <row r="92" spans="2:8" ht="39.950000000000003" customHeight="1" x14ac:dyDescent="0.25">
      <c r="B92" s="258" t="s">
        <v>438</v>
      </c>
      <c r="C92" s="259">
        <v>44340</v>
      </c>
      <c r="D92" s="259" t="s">
        <v>439</v>
      </c>
      <c r="E92" s="260" t="s">
        <v>316</v>
      </c>
      <c r="F92" s="247" t="s">
        <v>442</v>
      </c>
      <c r="G92" s="261">
        <v>15</v>
      </c>
      <c r="H92" s="22"/>
    </row>
    <row r="93" spans="2:8" ht="39.950000000000003" customHeight="1" x14ac:dyDescent="0.25">
      <c r="B93" s="258" t="s">
        <v>438</v>
      </c>
      <c r="C93" s="259">
        <v>44341</v>
      </c>
      <c r="D93" s="259" t="s">
        <v>439</v>
      </c>
      <c r="E93" s="260" t="s">
        <v>316</v>
      </c>
      <c r="F93" s="247" t="s">
        <v>443</v>
      </c>
      <c r="G93" s="261">
        <v>15</v>
      </c>
      <c r="H93" s="22"/>
    </row>
    <row r="94" spans="2:8" ht="39.950000000000003" customHeight="1" x14ac:dyDescent="0.25">
      <c r="B94" s="258" t="s">
        <v>438</v>
      </c>
      <c r="C94" s="259">
        <v>44341</v>
      </c>
      <c r="D94" s="259" t="s">
        <v>439</v>
      </c>
      <c r="E94" s="260" t="s">
        <v>316</v>
      </c>
      <c r="F94" s="246" t="s">
        <v>444</v>
      </c>
      <c r="G94" s="261">
        <v>15</v>
      </c>
      <c r="H94" s="22"/>
    </row>
    <row r="95" spans="2:8" ht="39.950000000000003" customHeight="1" x14ac:dyDescent="0.25">
      <c r="B95" s="258" t="s">
        <v>438</v>
      </c>
      <c r="C95" s="259">
        <v>44341</v>
      </c>
      <c r="D95" s="259" t="s">
        <v>439</v>
      </c>
      <c r="E95" s="260" t="s">
        <v>316</v>
      </c>
      <c r="F95" s="247" t="s">
        <v>430</v>
      </c>
      <c r="G95" s="261">
        <v>15</v>
      </c>
      <c r="H95" s="22"/>
    </row>
    <row r="96" spans="2:8" ht="39.950000000000003" customHeight="1" x14ac:dyDescent="0.25">
      <c r="B96" s="258" t="s">
        <v>438</v>
      </c>
      <c r="C96" s="259">
        <v>44341</v>
      </c>
      <c r="D96" s="259" t="s">
        <v>439</v>
      </c>
      <c r="E96" s="260" t="s">
        <v>316</v>
      </c>
      <c r="F96" s="247" t="s">
        <v>445</v>
      </c>
      <c r="G96" s="261">
        <v>15</v>
      </c>
      <c r="H96" s="22"/>
    </row>
    <row r="97" spans="2:8" ht="39.950000000000003" customHeight="1" x14ac:dyDescent="0.25">
      <c r="B97" s="258" t="s">
        <v>438</v>
      </c>
      <c r="C97" s="259">
        <v>44341</v>
      </c>
      <c r="D97" s="259" t="s">
        <v>439</v>
      </c>
      <c r="E97" s="260" t="s">
        <v>316</v>
      </c>
      <c r="F97" s="246" t="s">
        <v>442</v>
      </c>
      <c r="G97" s="261">
        <v>15</v>
      </c>
      <c r="H97" s="22"/>
    </row>
    <row r="98" spans="2:8" ht="39.950000000000003" customHeight="1" x14ac:dyDescent="0.25">
      <c r="B98" s="258" t="s">
        <v>438</v>
      </c>
      <c r="C98" s="259">
        <v>44341</v>
      </c>
      <c r="D98" s="259" t="s">
        <v>439</v>
      </c>
      <c r="E98" s="260" t="s">
        <v>316</v>
      </c>
      <c r="F98" s="247" t="s">
        <v>408</v>
      </c>
      <c r="G98" s="261">
        <v>15</v>
      </c>
      <c r="H98" s="22"/>
    </row>
    <row r="99" spans="2:8" ht="39.950000000000003" customHeight="1" x14ac:dyDescent="0.25">
      <c r="B99" s="258" t="s">
        <v>438</v>
      </c>
      <c r="C99" s="259">
        <v>44341</v>
      </c>
      <c r="D99" s="259" t="s">
        <v>439</v>
      </c>
      <c r="E99" s="260" t="s">
        <v>404</v>
      </c>
      <c r="F99" s="247" t="s">
        <v>446</v>
      </c>
      <c r="G99" s="261">
        <v>15</v>
      </c>
      <c r="H99" s="22"/>
    </row>
    <row r="100" spans="2:8" ht="39.950000000000003" customHeight="1" x14ac:dyDescent="0.25">
      <c r="B100" s="258" t="s">
        <v>438</v>
      </c>
      <c r="C100" s="259">
        <v>44341</v>
      </c>
      <c r="D100" s="259" t="s">
        <v>439</v>
      </c>
      <c r="E100" s="260" t="s">
        <v>404</v>
      </c>
      <c r="F100" s="247" t="s">
        <v>413</v>
      </c>
      <c r="G100" s="261">
        <v>15</v>
      </c>
      <c r="H100" s="22"/>
    </row>
    <row r="101" spans="2:8" ht="39.950000000000003" customHeight="1" x14ac:dyDescent="0.25">
      <c r="B101" s="258" t="s">
        <v>438</v>
      </c>
      <c r="C101" s="259">
        <v>44342</v>
      </c>
      <c r="D101" s="259" t="s">
        <v>439</v>
      </c>
      <c r="E101" s="260" t="s">
        <v>316</v>
      </c>
      <c r="F101" s="247" t="s">
        <v>430</v>
      </c>
      <c r="G101" s="261">
        <v>15</v>
      </c>
      <c r="H101" s="22"/>
    </row>
    <row r="102" spans="2:8" ht="39.950000000000003" customHeight="1" x14ac:dyDescent="0.25">
      <c r="B102" s="258" t="s">
        <v>438</v>
      </c>
      <c r="C102" s="259">
        <v>44342</v>
      </c>
      <c r="D102" s="259" t="s">
        <v>439</v>
      </c>
      <c r="E102" s="260" t="s">
        <v>316</v>
      </c>
      <c r="F102" s="247" t="s">
        <v>443</v>
      </c>
      <c r="G102" s="261">
        <v>15</v>
      </c>
      <c r="H102" s="22"/>
    </row>
    <row r="103" spans="2:8" ht="39.950000000000003" customHeight="1" x14ac:dyDescent="0.25">
      <c r="B103" s="258" t="s">
        <v>438</v>
      </c>
      <c r="C103" s="259">
        <v>44342</v>
      </c>
      <c r="D103" s="259" t="s">
        <v>439</v>
      </c>
      <c r="E103" s="260" t="s">
        <v>316</v>
      </c>
      <c r="F103" s="246" t="s">
        <v>445</v>
      </c>
      <c r="G103" s="261">
        <v>15</v>
      </c>
      <c r="H103" s="22"/>
    </row>
    <row r="104" spans="2:8" ht="39.950000000000003" customHeight="1" x14ac:dyDescent="0.25">
      <c r="B104" s="258" t="s">
        <v>438</v>
      </c>
      <c r="C104" s="259">
        <v>44342</v>
      </c>
      <c r="D104" s="259" t="s">
        <v>439</v>
      </c>
      <c r="E104" s="260" t="s">
        <v>316</v>
      </c>
      <c r="F104" s="247" t="s">
        <v>447</v>
      </c>
      <c r="G104" s="261">
        <v>15</v>
      </c>
      <c r="H104" s="22"/>
    </row>
    <row r="105" spans="2:8" ht="39.950000000000003" customHeight="1" x14ac:dyDescent="0.25">
      <c r="B105" s="258" t="s">
        <v>438</v>
      </c>
      <c r="C105" s="259">
        <v>44342</v>
      </c>
      <c r="D105" s="259" t="s">
        <v>439</v>
      </c>
      <c r="E105" s="260" t="s">
        <v>440</v>
      </c>
      <c r="F105" s="247" t="s">
        <v>441</v>
      </c>
      <c r="G105" s="261">
        <v>15</v>
      </c>
      <c r="H105" s="22"/>
    </row>
    <row r="106" spans="2:8" ht="39.950000000000003" customHeight="1" x14ac:dyDescent="0.25">
      <c r="B106" s="258" t="s">
        <v>438</v>
      </c>
      <c r="C106" s="259">
        <v>44342</v>
      </c>
      <c r="D106" s="259" t="s">
        <v>439</v>
      </c>
      <c r="E106" s="260" t="s">
        <v>316</v>
      </c>
      <c r="F106" s="247" t="s">
        <v>448</v>
      </c>
      <c r="G106" s="261">
        <v>15</v>
      </c>
      <c r="H106" s="22"/>
    </row>
    <row r="107" spans="2:8" ht="39.950000000000003" customHeight="1" x14ac:dyDescent="0.25">
      <c r="B107" s="258" t="s">
        <v>438</v>
      </c>
      <c r="C107" s="259">
        <v>44343</v>
      </c>
      <c r="D107" s="259" t="s">
        <v>439</v>
      </c>
      <c r="E107" s="260" t="s">
        <v>12</v>
      </c>
      <c r="F107" s="247" t="s">
        <v>449</v>
      </c>
      <c r="G107" s="261">
        <v>15</v>
      </c>
      <c r="H107" s="22"/>
    </row>
    <row r="108" spans="2:8" ht="39.950000000000003" customHeight="1" x14ac:dyDescent="0.25">
      <c r="B108" s="258" t="s">
        <v>438</v>
      </c>
      <c r="C108" s="259">
        <v>44343</v>
      </c>
      <c r="D108" s="259" t="s">
        <v>439</v>
      </c>
      <c r="E108" s="260" t="s">
        <v>316</v>
      </c>
      <c r="F108" s="247" t="s">
        <v>435</v>
      </c>
      <c r="G108" s="261">
        <v>15</v>
      </c>
      <c r="H108" s="22"/>
    </row>
    <row r="109" spans="2:8" ht="39.950000000000003" customHeight="1" x14ac:dyDescent="0.25">
      <c r="B109" s="258" t="s">
        <v>438</v>
      </c>
      <c r="C109" s="259">
        <v>44343</v>
      </c>
      <c r="D109" s="259" t="s">
        <v>439</v>
      </c>
      <c r="E109" s="260" t="s">
        <v>316</v>
      </c>
      <c r="F109" s="247" t="s">
        <v>447</v>
      </c>
      <c r="G109" s="261">
        <v>15</v>
      </c>
      <c r="H109" s="22"/>
    </row>
    <row r="110" spans="2:8" ht="39.950000000000003" customHeight="1" x14ac:dyDescent="0.25">
      <c r="B110" s="258" t="s">
        <v>438</v>
      </c>
      <c r="C110" s="259">
        <v>44343</v>
      </c>
      <c r="D110" s="259" t="s">
        <v>439</v>
      </c>
      <c r="E110" s="260" t="s">
        <v>12</v>
      </c>
      <c r="F110" s="246" t="s">
        <v>450</v>
      </c>
      <c r="G110" s="261">
        <v>15</v>
      </c>
      <c r="H110" s="22"/>
    </row>
    <row r="111" spans="2:8" ht="39.950000000000003" customHeight="1" x14ac:dyDescent="0.25">
      <c r="B111" s="258" t="s">
        <v>438</v>
      </c>
      <c r="C111" s="259">
        <v>44344</v>
      </c>
      <c r="D111" s="259" t="s">
        <v>439</v>
      </c>
      <c r="E111" s="260" t="s">
        <v>316</v>
      </c>
      <c r="F111" s="247" t="s">
        <v>435</v>
      </c>
      <c r="G111" s="261">
        <v>15</v>
      </c>
      <c r="H111" s="22"/>
    </row>
    <row r="112" spans="2:8" ht="39.950000000000003" customHeight="1" x14ac:dyDescent="0.25">
      <c r="B112" s="258" t="s">
        <v>438</v>
      </c>
      <c r="C112" s="259">
        <v>44344</v>
      </c>
      <c r="D112" s="259" t="s">
        <v>439</v>
      </c>
      <c r="E112" s="260" t="s">
        <v>12</v>
      </c>
      <c r="F112" s="247" t="s">
        <v>450</v>
      </c>
      <c r="G112" s="261">
        <v>15</v>
      </c>
      <c r="H112" s="22"/>
    </row>
    <row r="113" spans="2:8" ht="39.950000000000003" customHeight="1" x14ac:dyDescent="0.25">
      <c r="B113" s="258" t="s">
        <v>438</v>
      </c>
      <c r="C113" s="259">
        <v>44344</v>
      </c>
      <c r="D113" s="259" t="s">
        <v>439</v>
      </c>
      <c r="E113" s="260" t="s">
        <v>12</v>
      </c>
      <c r="F113" s="247" t="s">
        <v>449</v>
      </c>
      <c r="G113" s="261">
        <v>15</v>
      </c>
      <c r="H113" s="22"/>
    </row>
    <row r="114" spans="2:8" ht="39.950000000000003" customHeight="1" x14ac:dyDescent="0.25">
      <c r="B114" s="258" t="s">
        <v>438</v>
      </c>
      <c r="C114" s="259">
        <v>44345</v>
      </c>
      <c r="D114" s="259" t="s">
        <v>439</v>
      </c>
      <c r="E114" s="260" t="s">
        <v>316</v>
      </c>
      <c r="F114" s="247" t="s">
        <v>443</v>
      </c>
      <c r="G114" s="261">
        <v>15</v>
      </c>
      <c r="H114" s="22"/>
    </row>
    <row r="115" spans="2:8" ht="39.950000000000003" customHeight="1" x14ac:dyDescent="0.25">
      <c r="B115" s="258" t="s">
        <v>438</v>
      </c>
      <c r="C115" s="259">
        <v>44345</v>
      </c>
      <c r="D115" s="259" t="s">
        <v>439</v>
      </c>
      <c r="E115" s="260" t="s">
        <v>404</v>
      </c>
      <c r="F115" s="247" t="s">
        <v>419</v>
      </c>
      <c r="G115" s="261">
        <v>15</v>
      </c>
      <c r="H115" s="22"/>
    </row>
    <row r="116" spans="2:8" ht="39.950000000000003" customHeight="1" x14ac:dyDescent="0.25">
      <c r="B116" s="258" t="s">
        <v>438</v>
      </c>
      <c r="C116" s="259">
        <v>44345</v>
      </c>
      <c r="D116" s="259" t="s">
        <v>439</v>
      </c>
      <c r="E116" s="260" t="s">
        <v>316</v>
      </c>
      <c r="F116" s="247" t="s">
        <v>451</v>
      </c>
      <c r="G116" s="261">
        <v>15</v>
      </c>
      <c r="H116" s="22"/>
    </row>
    <row r="117" spans="2:8" ht="39.950000000000003" customHeight="1" x14ac:dyDescent="0.25">
      <c r="B117" s="258" t="s">
        <v>438</v>
      </c>
      <c r="C117" s="259">
        <v>44345</v>
      </c>
      <c r="D117" s="259" t="s">
        <v>439</v>
      </c>
      <c r="E117" s="260" t="s">
        <v>316</v>
      </c>
      <c r="F117" s="247" t="s">
        <v>452</v>
      </c>
      <c r="G117" s="261">
        <v>15</v>
      </c>
      <c r="H117" s="22"/>
    </row>
    <row r="118" spans="2:8" ht="39.950000000000003" customHeight="1" x14ac:dyDescent="0.25">
      <c r="B118" s="258" t="s">
        <v>438</v>
      </c>
      <c r="C118" s="259">
        <v>44345</v>
      </c>
      <c r="D118" s="259" t="s">
        <v>439</v>
      </c>
      <c r="E118" s="260" t="s">
        <v>316</v>
      </c>
      <c r="F118" s="247" t="s">
        <v>435</v>
      </c>
      <c r="G118" s="261">
        <v>15</v>
      </c>
      <c r="H118" s="22"/>
    </row>
    <row r="119" spans="2:8" ht="39.950000000000003" customHeight="1" x14ac:dyDescent="0.25">
      <c r="B119" s="258" t="s">
        <v>453</v>
      </c>
      <c r="C119" s="259">
        <v>44347</v>
      </c>
      <c r="D119" s="259" t="s">
        <v>454</v>
      </c>
      <c r="E119" s="260" t="s">
        <v>12</v>
      </c>
      <c r="F119" s="247" t="s">
        <v>449</v>
      </c>
      <c r="G119" s="261">
        <v>15</v>
      </c>
      <c r="H119" s="22"/>
    </row>
    <row r="120" spans="2:8" ht="39.950000000000003" customHeight="1" x14ac:dyDescent="0.25">
      <c r="B120" s="258" t="s">
        <v>453</v>
      </c>
      <c r="C120" s="259">
        <v>44347</v>
      </c>
      <c r="D120" s="259" t="s">
        <v>454</v>
      </c>
      <c r="E120" s="260" t="s">
        <v>404</v>
      </c>
      <c r="F120" s="247" t="s">
        <v>413</v>
      </c>
      <c r="G120" s="261">
        <v>15</v>
      </c>
      <c r="H120" s="22"/>
    </row>
    <row r="121" spans="2:8" ht="39.950000000000003" customHeight="1" x14ac:dyDescent="0.25">
      <c r="B121" s="258" t="s">
        <v>453</v>
      </c>
      <c r="C121" s="259">
        <v>44347</v>
      </c>
      <c r="D121" s="259" t="s">
        <v>454</v>
      </c>
      <c r="E121" s="260" t="s">
        <v>316</v>
      </c>
      <c r="F121" s="247" t="s">
        <v>435</v>
      </c>
      <c r="G121" s="261">
        <v>15</v>
      </c>
      <c r="H121" s="22"/>
    </row>
    <row r="122" spans="2:8" ht="39.950000000000003" customHeight="1" x14ac:dyDescent="0.25">
      <c r="B122" s="258" t="s">
        <v>453</v>
      </c>
      <c r="C122" s="259">
        <v>44347</v>
      </c>
      <c r="D122" s="259" t="s">
        <v>454</v>
      </c>
      <c r="E122" s="260" t="s">
        <v>316</v>
      </c>
      <c r="F122" s="247" t="s">
        <v>455</v>
      </c>
      <c r="G122" s="261">
        <v>15</v>
      </c>
      <c r="H122" s="22"/>
    </row>
    <row r="123" spans="2:8" ht="39.950000000000003" customHeight="1" thickBot="1" x14ac:dyDescent="0.3">
      <c r="B123" s="271" t="s">
        <v>453</v>
      </c>
      <c r="C123" s="272">
        <v>44347</v>
      </c>
      <c r="D123" s="272" t="s">
        <v>454</v>
      </c>
      <c r="E123" s="272" t="s">
        <v>316</v>
      </c>
      <c r="F123" s="273" t="s">
        <v>456</v>
      </c>
      <c r="G123" s="274">
        <v>15</v>
      </c>
      <c r="H123" s="26"/>
    </row>
    <row r="124" spans="2:8" x14ac:dyDescent="0.25">
      <c r="B124" s="74" t="s">
        <v>172</v>
      </c>
    </row>
    <row r="337" spans="2:2" x14ac:dyDescent="0.25">
      <c r="B337" s="74"/>
    </row>
    <row r="1048425" spans="4:4" x14ac:dyDescent="0.25">
      <c r="D1048425" s="257"/>
    </row>
  </sheetData>
  <autoFilter ref="B7:H123" xr:uid="{00000000-0009-0000-0000-000004000000}"/>
  <mergeCells count="2">
    <mergeCell ref="B2:H5"/>
    <mergeCell ref="B6:H6"/>
  </mergeCells>
  <phoneticPr fontId="42" type="noConversion"/>
  <printOptions horizontalCentered="1"/>
  <pageMargins left="0.23622047244094491" right="0.23622047244094491" top="0.74803149606299213" bottom="0.35433070866141736" header="0.31496062992125984" footer="0.31496062992125984"/>
  <pageSetup paperSize="9" scale="52" fitToHeight="0" orientation="portrait" r:id="rId1"/>
  <headerFooter>
    <oddFooter>&amp;CVia Ambiental Engenharia e Serviços S/A&amp;RPágina &amp;P de &amp;N</oddFooter>
  </headerFooter>
  <rowBreaks count="1" manualBreakCount="1">
    <brk id="97" min="1" max="7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>
    <pageSetUpPr fitToPage="1"/>
  </sheetPr>
  <dimension ref="B1:F31"/>
  <sheetViews>
    <sheetView zoomScale="80" zoomScaleNormal="8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ColWidth="9.140625" defaultRowHeight="34.5" customHeight="1" x14ac:dyDescent="0.25"/>
  <cols>
    <col min="1" max="1" width="4.42578125" style="16" customWidth="1"/>
    <col min="2" max="2" width="10.7109375" style="15" customWidth="1"/>
    <col min="3" max="3" width="24" style="16" customWidth="1"/>
    <col min="4" max="4" width="47.140625" style="16" customWidth="1"/>
    <col min="5" max="5" width="42.85546875" style="16" customWidth="1"/>
    <col min="6" max="16384" width="9.140625" style="16"/>
  </cols>
  <sheetData>
    <row r="1" spans="2:6" ht="18.75" customHeight="1" thickBot="1" x14ac:dyDescent="0.3"/>
    <row r="2" spans="2:6" ht="25.5" customHeight="1" x14ac:dyDescent="0.25">
      <c r="B2" s="430" t="s">
        <v>16</v>
      </c>
      <c r="C2" s="431"/>
      <c r="D2" s="431"/>
      <c r="E2" s="432"/>
    </row>
    <row r="3" spans="2:6" ht="25.5" customHeight="1" thickBot="1" x14ac:dyDescent="0.3">
      <c r="B3" s="433"/>
      <c r="C3" s="434"/>
      <c r="D3" s="434"/>
      <c r="E3" s="435"/>
    </row>
    <row r="4" spans="2:6" ht="34.5" customHeight="1" thickBot="1" x14ac:dyDescent="0.3">
      <c r="B4" s="436" t="s">
        <v>401</v>
      </c>
      <c r="C4" s="437"/>
      <c r="D4" s="437"/>
      <c r="E4" s="438"/>
    </row>
    <row r="5" spans="2:6" ht="34.5" customHeight="1" thickBot="1" x14ac:dyDescent="0.3">
      <c r="B5" s="196" t="s">
        <v>7</v>
      </c>
      <c r="C5" s="197" t="s">
        <v>17</v>
      </c>
      <c r="D5" s="197" t="s">
        <v>13</v>
      </c>
      <c r="E5" s="110" t="s">
        <v>18</v>
      </c>
      <c r="F5" s="2"/>
    </row>
    <row r="6" spans="2:6" ht="34.5" customHeight="1" x14ac:dyDescent="0.25">
      <c r="B6" s="111">
        <v>1</v>
      </c>
      <c r="C6" s="264" t="s">
        <v>175</v>
      </c>
      <c r="D6" s="255" t="s">
        <v>331</v>
      </c>
      <c r="E6" s="216" t="s">
        <v>332</v>
      </c>
    </row>
    <row r="7" spans="2:6" ht="34.5" customHeight="1" x14ac:dyDescent="0.25">
      <c r="B7" s="46">
        <v>2</v>
      </c>
      <c r="C7" s="251" t="s">
        <v>176</v>
      </c>
      <c r="D7" s="252" t="s">
        <v>333</v>
      </c>
      <c r="E7" s="194" t="s">
        <v>332</v>
      </c>
    </row>
    <row r="8" spans="2:6" ht="34.5" customHeight="1" x14ac:dyDescent="0.25">
      <c r="B8" s="46">
        <v>3</v>
      </c>
      <c r="C8" s="251" t="s">
        <v>177</v>
      </c>
      <c r="D8" s="252" t="s">
        <v>334</v>
      </c>
      <c r="E8" s="194" t="s">
        <v>332</v>
      </c>
    </row>
    <row r="9" spans="2:6" ht="34.5" customHeight="1" x14ac:dyDescent="0.25">
      <c r="B9" s="46">
        <v>4</v>
      </c>
      <c r="C9" s="251" t="s">
        <v>178</v>
      </c>
      <c r="D9" s="252" t="s">
        <v>334</v>
      </c>
      <c r="E9" s="194" t="s">
        <v>332</v>
      </c>
    </row>
    <row r="10" spans="2:6" ht="34.5" customHeight="1" x14ac:dyDescent="0.25">
      <c r="B10" s="46">
        <v>5</v>
      </c>
      <c r="C10" s="251" t="s">
        <v>179</v>
      </c>
      <c r="D10" s="252" t="s">
        <v>335</v>
      </c>
      <c r="E10" s="194" t="s">
        <v>332</v>
      </c>
    </row>
    <row r="11" spans="2:6" ht="34.5" customHeight="1" x14ac:dyDescent="0.25">
      <c r="B11" s="46">
        <v>6</v>
      </c>
      <c r="C11" s="251" t="s">
        <v>180</v>
      </c>
      <c r="D11" s="252" t="s">
        <v>336</v>
      </c>
      <c r="E11" s="194" t="s">
        <v>332</v>
      </c>
    </row>
    <row r="12" spans="2:6" ht="34.5" customHeight="1" x14ac:dyDescent="0.25">
      <c r="B12" s="46">
        <v>7</v>
      </c>
      <c r="C12" s="251" t="s">
        <v>378</v>
      </c>
      <c r="D12" s="252" t="s">
        <v>392</v>
      </c>
      <c r="E12" s="194" t="s">
        <v>332</v>
      </c>
    </row>
    <row r="13" spans="2:6" ht="34.5" customHeight="1" x14ac:dyDescent="0.25">
      <c r="B13" s="46">
        <v>8</v>
      </c>
      <c r="C13" s="251" t="s">
        <v>181</v>
      </c>
      <c r="D13" s="252" t="s">
        <v>351</v>
      </c>
      <c r="E13" s="194" t="s">
        <v>332</v>
      </c>
    </row>
    <row r="14" spans="2:6" ht="34.5" customHeight="1" x14ac:dyDescent="0.25">
      <c r="B14" s="46">
        <v>9</v>
      </c>
      <c r="C14" s="251" t="s">
        <v>182</v>
      </c>
      <c r="D14" s="252" t="s">
        <v>338</v>
      </c>
      <c r="E14" s="194" t="s">
        <v>332</v>
      </c>
    </row>
    <row r="15" spans="2:6" ht="34.5" customHeight="1" x14ac:dyDescent="0.25">
      <c r="B15" s="46">
        <v>10</v>
      </c>
      <c r="C15" s="251" t="s">
        <v>183</v>
      </c>
      <c r="D15" s="252" t="s">
        <v>339</v>
      </c>
      <c r="E15" s="194" t="s">
        <v>332</v>
      </c>
    </row>
    <row r="16" spans="2:6" ht="34.5" customHeight="1" x14ac:dyDescent="0.25">
      <c r="B16" s="46">
        <v>11</v>
      </c>
      <c r="C16" s="251" t="s">
        <v>184</v>
      </c>
      <c r="D16" s="252" t="s">
        <v>337</v>
      </c>
      <c r="E16" s="194" t="s">
        <v>332</v>
      </c>
    </row>
    <row r="17" spans="2:5" ht="34.5" customHeight="1" x14ac:dyDescent="0.25">
      <c r="B17" s="46">
        <v>12</v>
      </c>
      <c r="C17" s="251" t="s">
        <v>185</v>
      </c>
      <c r="D17" s="252" t="s">
        <v>340</v>
      </c>
      <c r="E17" s="194" t="s">
        <v>332</v>
      </c>
    </row>
    <row r="18" spans="2:5" ht="34.5" customHeight="1" x14ac:dyDescent="0.25">
      <c r="B18" s="46">
        <v>13</v>
      </c>
      <c r="C18" s="251" t="s">
        <v>317</v>
      </c>
      <c r="D18" s="252" t="s">
        <v>329</v>
      </c>
      <c r="E18" s="194" t="s">
        <v>332</v>
      </c>
    </row>
    <row r="19" spans="2:5" ht="34.5" customHeight="1" x14ac:dyDescent="0.25">
      <c r="B19" s="46">
        <v>14</v>
      </c>
      <c r="C19" s="251" t="s">
        <v>318</v>
      </c>
      <c r="D19" s="252" t="s">
        <v>373</v>
      </c>
      <c r="E19" s="194" t="s">
        <v>332</v>
      </c>
    </row>
    <row r="20" spans="2:5" ht="34.5" customHeight="1" x14ac:dyDescent="0.25">
      <c r="B20" s="46">
        <v>15</v>
      </c>
      <c r="C20" s="251" t="s">
        <v>319</v>
      </c>
      <c r="D20" s="252" t="s">
        <v>379</v>
      </c>
      <c r="E20" s="194" t="s">
        <v>332</v>
      </c>
    </row>
    <row r="21" spans="2:5" ht="34.5" customHeight="1" x14ac:dyDescent="0.25">
      <c r="B21" s="46">
        <v>16</v>
      </c>
      <c r="C21" s="251" t="s">
        <v>320</v>
      </c>
      <c r="D21" s="252" t="s">
        <v>341</v>
      </c>
      <c r="E21" s="194" t="s">
        <v>332</v>
      </c>
    </row>
    <row r="22" spans="2:5" ht="34.5" customHeight="1" x14ac:dyDescent="0.25">
      <c r="B22" s="46">
        <v>17</v>
      </c>
      <c r="C22" s="251" t="s">
        <v>321</v>
      </c>
      <c r="D22" s="252" t="s">
        <v>342</v>
      </c>
      <c r="E22" s="194" t="s">
        <v>332</v>
      </c>
    </row>
    <row r="23" spans="2:5" ht="34.5" customHeight="1" x14ac:dyDescent="0.25">
      <c r="B23" s="46">
        <v>18</v>
      </c>
      <c r="C23" s="251" t="s">
        <v>322</v>
      </c>
      <c r="D23" s="252" t="s">
        <v>329</v>
      </c>
      <c r="E23" s="194" t="s">
        <v>332</v>
      </c>
    </row>
    <row r="24" spans="2:5" ht="34.5" customHeight="1" x14ac:dyDescent="0.25">
      <c r="B24" s="46">
        <v>19</v>
      </c>
      <c r="C24" s="251" t="s">
        <v>323</v>
      </c>
      <c r="D24" s="252" t="s">
        <v>212</v>
      </c>
      <c r="E24" s="194" t="s">
        <v>332</v>
      </c>
    </row>
    <row r="25" spans="2:5" ht="34.5" customHeight="1" x14ac:dyDescent="0.25">
      <c r="B25" s="46">
        <v>20</v>
      </c>
      <c r="C25" s="251" t="s">
        <v>324</v>
      </c>
      <c r="D25" s="252" t="s">
        <v>334</v>
      </c>
      <c r="E25" s="194" t="s">
        <v>332</v>
      </c>
    </row>
    <row r="26" spans="2:5" ht="34.5" customHeight="1" x14ac:dyDescent="0.25">
      <c r="B26" s="46">
        <v>21</v>
      </c>
      <c r="C26" s="251" t="s">
        <v>325</v>
      </c>
      <c r="D26" s="252" t="s">
        <v>330</v>
      </c>
      <c r="E26" s="194" t="s">
        <v>332</v>
      </c>
    </row>
    <row r="27" spans="2:5" ht="34.5" customHeight="1" x14ac:dyDescent="0.25">
      <c r="B27" s="46">
        <v>22</v>
      </c>
      <c r="C27" s="251" t="s">
        <v>374</v>
      </c>
      <c r="D27" s="254" t="s">
        <v>372</v>
      </c>
      <c r="E27" s="194" t="s">
        <v>332</v>
      </c>
    </row>
    <row r="28" spans="2:5" ht="34.5" customHeight="1" thickBot="1" x14ac:dyDescent="0.3">
      <c r="B28" s="47">
        <v>23</v>
      </c>
      <c r="C28" s="256" t="s">
        <v>375</v>
      </c>
      <c r="D28" s="253" t="s">
        <v>437</v>
      </c>
      <c r="E28" s="195" t="s">
        <v>332</v>
      </c>
    </row>
    <row r="29" spans="2:5" ht="34.5" hidden="1" customHeight="1" thickBot="1" x14ac:dyDescent="0.3">
      <c r="B29" s="198">
        <v>25</v>
      </c>
      <c r="C29" s="199" t="s">
        <v>203</v>
      </c>
      <c r="D29" s="200"/>
      <c r="E29" s="201" t="s">
        <v>343</v>
      </c>
    </row>
    <row r="30" spans="2:5" ht="20.25" customHeight="1" x14ac:dyDescent="0.25">
      <c r="B30" s="20" t="s">
        <v>33</v>
      </c>
    </row>
    <row r="31" spans="2:5" ht="20.25" customHeight="1" x14ac:dyDescent="0.25">
      <c r="B31" s="16" t="s">
        <v>186</v>
      </c>
    </row>
  </sheetData>
  <autoFilter ref="B5:E31" xr:uid="{00000000-0009-0000-0000-000005000000}">
    <filterColumn colId="3">
      <filters blank="1">
        <filter val="OPERATIVO"/>
      </filters>
    </filterColumn>
  </autoFilter>
  <mergeCells count="2">
    <mergeCell ref="B2:E3"/>
    <mergeCell ref="B4:E4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6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1:K351"/>
  <sheetViews>
    <sheetView zoomScale="60" zoomScaleNormal="60" workbookViewId="0">
      <pane xSplit="1" ySplit="4" topLeftCell="B336" activePane="bottomRight" state="frozen"/>
      <selection pane="topRight" activeCell="B1" sqref="B1"/>
      <selection pane="bottomLeft" activeCell="A5" sqref="A5"/>
      <selection pane="bottomRight" activeCell="G350" sqref="G350"/>
    </sheetView>
  </sheetViews>
  <sheetFormatPr defaultColWidth="9.140625" defaultRowHeight="44.25" customHeight="1" x14ac:dyDescent="0.25"/>
  <cols>
    <col min="1" max="1" width="4.42578125" style="43" customWidth="1"/>
    <col min="2" max="10" width="31.5703125" style="43" customWidth="1"/>
    <col min="11" max="11" width="12.28515625" style="173" bestFit="1" customWidth="1"/>
    <col min="12" max="16384" width="9.140625" style="43"/>
  </cols>
  <sheetData>
    <row r="1" spans="2:11" ht="33.75" customHeight="1" thickBot="1" x14ac:dyDescent="0.3"/>
    <row r="2" spans="2:11" ht="69" customHeight="1" thickBot="1" x14ac:dyDescent="0.3">
      <c r="B2" s="439" t="s">
        <v>159</v>
      </c>
      <c r="C2" s="440"/>
      <c r="D2" s="440"/>
      <c r="E2" s="440"/>
      <c r="F2" s="440"/>
      <c r="G2" s="440"/>
      <c r="H2" s="440"/>
      <c r="I2" s="440"/>
      <c r="J2" s="441"/>
    </row>
    <row r="3" spans="2:11" ht="44.25" customHeight="1" thickBot="1" x14ac:dyDescent="0.3">
      <c r="B3" s="427" t="s">
        <v>401</v>
      </c>
      <c r="C3" s="428"/>
      <c r="D3" s="428"/>
      <c r="E3" s="428"/>
      <c r="F3" s="428"/>
      <c r="G3" s="428"/>
      <c r="H3" s="428"/>
      <c r="I3" s="428"/>
      <c r="J3" s="429"/>
    </row>
    <row r="4" spans="2:11" ht="44.25" customHeight="1" thickBot="1" x14ac:dyDescent="0.3">
      <c r="B4" s="49" t="s">
        <v>3</v>
      </c>
      <c r="C4" s="50" t="s">
        <v>0</v>
      </c>
      <c r="D4" s="50" t="s">
        <v>62</v>
      </c>
      <c r="E4" s="50" t="s">
        <v>63</v>
      </c>
      <c r="F4" s="50" t="s">
        <v>2</v>
      </c>
      <c r="G4" s="50" t="s">
        <v>4</v>
      </c>
      <c r="H4" s="50" t="s">
        <v>59</v>
      </c>
      <c r="I4" s="50" t="s">
        <v>60</v>
      </c>
      <c r="J4" s="76" t="s">
        <v>1</v>
      </c>
      <c r="K4" s="174"/>
    </row>
    <row r="5" spans="2:11" ht="24.95" customHeight="1" x14ac:dyDescent="0.25">
      <c r="B5" s="290" t="s">
        <v>457</v>
      </c>
      <c r="C5" s="291">
        <v>44317</v>
      </c>
      <c r="D5" s="97">
        <v>6.9444444444444441E-3</v>
      </c>
      <c r="E5" s="97">
        <v>1.3888888888888888E-2</v>
      </c>
      <c r="F5" s="97" t="s">
        <v>458</v>
      </c>
      <c r="G5" s="97" t="s">
        <v>459</v>
      </c>
      <c r="H5" s="292">
        <v>21310</v>
      </c>
      <c r="I5" s="292">
        <v>10720</v>
      </c>
      <c r="J5" s="100">
        <f t="shared" ref="J5:J120" si="0">H5-I5</f>
        <v>10590</v>
      </c>
      <c r="K5" s="174"/>
    </row>
    <row r="6" spans="2:11" ht="24.95" customHeight="1" x14ac:dyDescent="0.25">
      <c r="B6" s="290" t="s">
        <v>460</v>
      </c>
      <c r="C6" s="291">
        <v>44317</v>
      </c>
      <c r="D6" s="97">
        <v>5.1388888888888894E-2</v>
      </c>
      <c r="E6" s="97">
        <v>6.0416666666666667E-2</v>
      </c>
      <c r="F6" s="97" t="s">
        <v>461</v>
      </c>
      <c r="G6" s="97" t="s">
        <v>462</v>
      </c>
      <c r="H6" s="292">
        <v>16830</v>
      </c>
      <c r="I6" s="292">
        <v>11290</v>
      </c>
      <c r="J6" s="100">
        <f t="shared" si="0"/>
        <v>5540</v>
      </c>
      <c r="K6" s="174"/>
    </row>
    <row r="7" spans="2:11" ht="24.95" customHeight="1" x14ac:dyDescent="0.25">
      <c r="B7" s="290" t="s">
        <v>463</v>
      </c>
      <c r="C7" s="291">
        <v>44317</v>
      </c>
      <c r="D7" s="97">
        <v>6.25E-2</v>
      </c>
      <c r="E7" s="97">
        <v>6.8749999999999992E-2</v>
      </c>
      <c r="F7" s="97" t="s">
        <v>464</v>
      </c>
      <c r="G7" s="97" t="s">
        <v>465</v>
      </c>
      <c r="H7" s="292">
        <v>16960</v>
      </c>
      <c r="I7" s="292">
        <v>10870</v>
      </c>
      <c r="J7" s="100">
        <f t="shared" si="0"/>
        <v>6090</v>
      </c>
      <c r="K7" s="174"/>
    </row>
    <row r="8" spans="2:11" ht="24.95" customHeight="1" x14ac:dyDescent="0.25">
      <c r="B8" s="290" t="s">
        <v>466</v>
      </c>
      <c r="C8" s="291">
        <v>44317</v>
      </c>
      <c r="D8" s="97">
        <v>0.47569444444444442</v>
      </c>
      <c r="E8" s="97">
        <v>0.48194444444444445</v>
      </c>
      <c r="F8" s="97" t="s">
        <v>467</v>
      </c>
      <c r="G8" s="97" t="s">
        <v>468</v>
      </c>
      <c r="H8" s="292">
        <v>17080</v>
      </c>
      <c r="I8" s="292">
        <v>10680</v>
      </c>
      <c r="J8" s="100">
        <f t="shared" si="0"/>
        <v>6400</v>
      </c>
      <c r="K8" s="174"/>
    </row>
    <row r="9" spans="2:11" ht="24.95" customHeight="1" x14ac:dyDescent="0.25">
      <c r="B9" s="290" t="s">
        <v>469</v>
      </c>
      <c r="C9" s="291">
        <v>44317</v>
      </c>
      <c r="D9" s="97">
        <v>0.47847222222222219</v>
      </c>
      <c r="E9" s="97">
        <v>0.4861111111111111</v>
      </c>
      <c r="F9" s="97" t="s">
        <v>461</v>
      </c>
      <c r="G9" s="97" t="s">
        <v>470</v>
      </c>
      <c r="H9" s="292">
        <v>20190</v>
      </c>
      <c r="I9" s="292">
        <v>11040</v>
      </c>
      <c r="J9" s="100">
        <f t="shared" si="0"/>
        <v>9150</v>
      </c>
      <c r="K9" s="174"/>
    </row>
    <row r="10" spans="2:11" ht="24.95" customHeight="1" x14ac:dyDescent="0.25">
      <c r="B10" s="290" t="s">
        <v>471</v>
      </c>
      <c r="C10" s="291">
        <v>44317</v>
      </c>
      <c r="D10" s="97">
        <v>0.49722222222222223</v>
      </c>
      <c r="E10" s="97">
        <v>0.50486111111111109</v>
      </c>
      <c r="F10" s="97" t="s">
        <v>464</v>
      </c>
      <c r="G10" s="97" t="s">
        <v>472</v>
      </c>
      <c r="H10" s="292">
        <v>19700</v>
      </c>
      <c r="I10" s="292">
        <v>10620</v>
      </c>
      <c r="J10" s="100">
        <f t="shared" si="0"/>
        <v>9080</v>
      </c>
      <c r="K10" s="174"/>
    </row>
    <row r="11" spans="2:11" ht="24.95" customHeight="1" x14ac:dyDescent="0.25">
      <c r="B11" s="290" t="s">
        <v>473</v>
      </c>
      <c r="C11" s="291">
        <v>44317</v>
      </c>
      <c r="D11" s="97">
        <v>0.50069444444444444</v>
      </c>
      <c r="E11" s="97">
        <v>0.50694444444444442</v>
      </c>
      <c r="F11" s="97" t="s">
        <v>458</v>
      </c>
      <c r="G11" s="97" t="s">
        <v>474</v>
      </c>
      <c r="H11" s="292">
        <v>18280</v>
      </c>
      <c r="I11" s="292">
        <v>10600</v>
      </c>
      <c r="J11" s="100">
        <f t="shared" si="0"/>
        <v>7680</v>
      </c>
      <c r="K11" s="174"/>
    </row>
    <row r="12" spans="2:11" ht="24.95" customHeight="1" x14ac:dyDescent="0.25">
      <c r="B12" s="290" t="s">
        <v>475</v>
      </c>
      <c r="C12" s="291">
        <v>44317</v>
      </c>
      <c r="D12" s="97">
        <v>0.8847222222222223</v>
      </c>
      <c r="E12" s="97">
        <v>0.8930555555555556</v>
      </c>
      <c r="F12" s="97" t="s">
        <v>464</v>
      </c>
      <c r="G12" s="97" t="s">
        <v>465</v>
      </c>
      <c r="H12" s="292">
        <v>18250</v>
      </c>
      <c r="I12" s="292">
        <v>10840</v>
      </c>
      <c r="J12" s="100">
        <f t="shared" si="0"/>
        <v>7410</v>
      </c>
      <c r="K12" s="174"/>
    </row>
    <row r="13" spans="2:11" ht="24.95" customHeight="1" x14ac:dyDescent="0.25">
      <c r="B13" s="290" t="s">
        <v>476</v>
      </c>
      <c r="C13" s="291">
        <v>44317</v>
      </c>
      <c r="D13" s="97">
        <v>0.93402777777777779</v>
      </c>
      <c r="E13" s="97">
        <v>0.94236111111111109</v>
      </c>
      <c r="F13" s="97" t="s">
        <v>461</v>
      </c>
      <c r="G13" s="97" t="s">
        <v>462</v>
      </c>
      <c r="H13" s="292">
        <v>20500</v>
      </c>
      <c r="I13" s="292">
        <v>11270</v>
      </c>
      <c r="J13" s="100">
        <f t="shared" si="0"/>
        <v>9230</v>
      </c>
      <c r="K13" s="174"/>
    </row>
    <row r="14" spans="2:11" ht="24.95" customHeight="1" x14ac:dyDescent="0.25">
      <c r="B14" s="290" t="s">
        <v>477</v>
      </c>
      <c r="C14" s="291">
        <v>44318</v>
      </c>
      <c r="D14" s="97">
        <v>4.2361111111111106E-2</v>
      </c>
      <c r="E14" s="97">
        <v>4.8611111111111112E-2</v>
      </c>
      <c r="F14" s="97" t="s">
        <v>467</v>
      </c>
      <c r="G14" s="97" t="s">
        <v>459</v>
      </c>
      <c r="H14" s="292">
        <v>13080</v>
      </c>
      <c r="I14" s="292">
        <v>10840</v>
      </c>
      <c r="J14" s="100">
        <f t="shared" si="0"/>
        <v>2240</v>
      </c>
      <c r="K14" s="174"/>
    </row>
    <row r="15" spans="2:11" ht="24.95" customHeight="1" x14ac:dyDescent="0.25">
      <c r="B15" s="290" t="s">
        <v>478</v>
      </c>
      <c r="C15" s="291">
        <v>44318</v>
      </c>
      <c r="D15" s="97">
        <v>4.4444444444444446E-2</v>
      </c>
      <c r="E15" s="97">
        <v>5.2083333333333336E-2</v>
      </c>
      <c r="F15" s="97" t="s">
        <v>461</v>
      </c>
      <c r="G15" s="97" t="s">
        <v>462</v>
      </c>
      <c r="H15" s="292">
        <v>15310</v>
      </c>
      <c r="I15" s="292">
        <v>11160</v>
      </c>
      <c r="J15" s="100">
        <f t="shared" si="0"/>
        <v>4150</v>
      </c>
      <c r="K15" s="174"/>
    </row>
    <row r="16" spans="2:11" ht="24.95" customHeight="1" x14ac:dyDescent="0.25">
      <c r="B16" s="290" t="s">
        <v>479</v>
      </c>
      <c r="C16" s="291">
        <v>44318</v>
      </c>
      <c r="D16" s="97">
        <v>4.7222222222222221E-2</v>
      </c>
      <c r="E16" s="97">
        <v>5.4166666666666669E-2</v>
      </c>
      <c r="F16" s="97" t="s">
        <v>464</v>
      </c>
      <c r="G16" s="97" t="s">
        <v>465</v>
      </c>
      <c r="H16" s="292">
        <v>16060</v>
      </c>
      <c r="I16" s="292">
        <v>10700</v>
      </c>
      <c r="J16" s="100">
        <f t="shared" si="0"/>
        <v>5360</v>
      </c>
      <c r="K16" s="174"/>
    </row>
    <row r="17" spans="2:11" ht="24.95" customHeight="1" x14ac:dyDescent="0.25">
      <c r="B17" s="293">
        <v>157</v>
      </c>
      <c r="C17" s="291">
        <v>44318</v>
      </c>
      <c r="D17" s="294">
        <v>0.49861111111111112</v>
      </c>
      <c r="E17" s="294">
        <v>0.50624999999999998</v>
      </c>
      <c r="F17" s="294" t="s">
        <v>467</v>
      </c>
      <c r="G17" s="99" t="s">
        <v>480</v>
      </c>
      <c r="H17" s="295">
        <v>18610</v>
      </c>
      <c r="I17" s="295">
        <v>10650</v>
      </c>
      <c r="J17" s="100">
        <f t="shared" si="0"/>
        <v>7960</v>
      </c>
      <c r="K17" s="174"/>
    </row>
    <row r="18" spans="2:11" ht="24.95" customHeight="1" x14ac:dyDescent="0.25">
      <c r="B18" s="293">
        <v>159</v>
      </c>
      <c r="C18" s="291">
        <v>44318</v>
      </c>
      <c r="D18" s="294">
        <v>0.85</v>
      </c>
      <c r="E18" s="294">
        <v>0.8569444444444444</v>
      </c>
      <c r="F18" s="294" t="s">
        <v>461</v>
      </c>
      <c r="G18" s="99" t="s">
        <v>465</v>
      </c>
      <c r="H18" s="295">
        <v>13600</v>
      </c>
      <c r="I18" s="295">
        <v>11030</v>
      </c>
      <c r="J18" s="100">
        <f t="shared" si="0"/>
        <v>2570</v>
      </c>
      <c r="K18" s="174"/>
    </row>
    <row r="19" spans="2:11" ht="24.95" customHeight="1" x14ac:dyDescent="0.25">
      <c r="B19" s="296">
        <v>162</v>
      </c>
      <c r="C19" s="291">
        <v>44319</v>
      </c>
      <c r="D19" s="294">
        <v>0.42638888888888887</v>
      </c>
      <c r="E19" s="294">
        <v>0.43402777777777773</v>
      </c>
      <c r="F19" s="99" t="s">
        <v>467</v>
      </c>
      <c r="G19" s="99" t="s">
        <v>480</v>
      </c>
      <c r="H19" s="295">
        <v>19030</v>
      </c>
      <c r="I19" s="295">
        <v>10720</v>
      </c>
      <c r="J19" s="100">
        <f t="shared" si="0"/>
        <v>8310</v>
      </c>
      <c r="K19" s="174"/>
    </row>
    <row r="20" spans="2:11" ht="24.95" customHeight="1" x14ac:dyDescent="0.25">
      <c r="B20" s="293">
        <v>163</v>
      </c>
      <c r="C20" s="291">
        <v>44319</v>
      </c>
      <c r="D20" s="294">
        <v>0.4368055555555555</v>
      </c>
      <c r="E20" s="294">
        <v>0.44375000000000003</v>
      </c>
      <c r="F20" s="294" t="s">
        <v>458</v>
      </c>
      <c r="G20" s="99" t="s">
        <v>481</v>
      </c>
      <c r="H20" s="295">
        <v>19730</v>
      </c>
      <c r="I20" s="295">
        <v>10680</v>
      </c>
      <c r="J20" s="100">
        <f t="shared" si="0"/>
        <v>9050</v>
      </c>
      <c r="K20" s="174"/>
    </row>
    <row r="21" spans="2:11" ht="24.95" customHeight="1" x14ac:dyDescent="0.25">
      <c r="B21" s="293">
        <v>164</v>
      </c>
      <c r="C21" s="291">
        <v>44319</v>
      </c>
      <c r="D21" s="294">
        <v>0.44791666666666669</v>
      </c>
      <c r="E21" s="294">
        <v>0.45555555555555555</v>
      </c>
      <c r="F21" s="294" t="s">
        <v>482</v>
      </c>
      <c r="G21" s="99" t="s">
        <v>468</v>
      </c>
      <c r="H21" s="295">
        <v>10690</v>
      </c>
      <c r="I21" s="295">
        <v>7570</v>
      </c>
      <c r="J21" s="100">
        <f t="shared" si="0"/>
        <v>3120</v>
      </c>
      <c r="K21" s="174"/>
    </row>
    <row r="22" spans="2:11" ht="24.95" customHeight="1" x14ac:dyDescent="0.25">
      <c r="B22" s="293">
        <v>165</v>
      </c>
      <c r="C22" s="291">
        <v>44319</v>
      </c>
      <c r="D22" s="294">
        <v>0.50902777777777775</v>
      </c>
      <c r="E22" s="294">
        <v>0.51666666666666672</v>
      </c>
      <c r="F22" s="294" t="s">
        <v>461</v>
      </c>
      <c r="G22" s="99" t="s">
        <v>483</v>
      </c>
      <c r="H22" s="295">
        <v>21590</v>
      </c>
      <c r="I22" s="295">
        <v>11100</v>
      </c>
      <c r="J22" s="100">
        <f t="shared" si="0"/>
        <v>10490</v>
      </c>
      <c r="K22" s="174"/>
    </row>
    <row r="23" spans="2:11" ht="24.95" customHeight="1" x14ac:dyDescent="0.25">
      <c r="B23" s="293">
        <v>166</v>
      </c>
      <c r="C23" s="291">
        <v>44319</v>
      </c>
      <c r="D23" s="294">
        <v>0.55625000000000002</v>
      </c>
      <c r="E23" s="294">
        <v>0.56388888888888888</v>
      </c>
      <c r="F23" s="294" t="s">
        <v>464</v>
      </c>
      <c r="G23" s="99" t="s">
        <v>474</v>
      </c>
      <c r="H23" s="295">
        <v>20240</v>
      </c>
      <c r="I23" s="295">
        <v>10760</v>
      </c>
      <c r="J23" s="100">
        <f t="shared" si="0"/>
        <v>9480</v>
      </c>
      <c r="K23" s="174"/>
    </row>
    <row r="24" spans="2:11" ht="24.95" customHeight="1" x14ac:dyDescent="0.25">
      <c r="B24" s="293">
        <v>167</v>
      </c>
      <c r="C24" s="291">
        <v>44319</v>
      </c>
      <c r="D24" s="294">
        <v>0.58263888888888882</v>
      </c>
      <c r="E24" s="294">
        <v>0.58888888888888891</v>
      </c>
      <c r="F24" s="294" t="s">
        <v>458</v>
      </c>
      <c r="G24" s="99" t="s">
        <v>481</v>
      </c>
      <c r="H24" s="295">
        <v>16100</v>
      </c>
      <c r="I24" s="295">
        <v>10610</v>
      </c>
      <c r="J24" s="100">
        <f t="shared" si="0"/>
        <v>5490</v>
      </c>
      <c r="K24" s="174"/>
    </row>
    <row r="25" spans="2:11" ht="24.95" customHeight="1" x14ac:dyDescent="0.25">
      <c r="B25" s="293">
        <v>168</v>
      </c>
      <c r="C25" s="291">
        <v>44319</v>
      </c>
      <c r="D25" s="294">
        <v>0.59305555555555556</v>
      </c>
      <c r="E25" s="294">
        <v>0.62222222222222223</v>
      </c>
      <c r="F25" s="294" t="s">
        <v>482</v>
      </c>
      <c r="G25" s="99" t="s">
        <v>468</v>
      </c>
      <c r="H25" s="295">
        <v>10310</v>
      </c>
      <c r="I25" s="295">
        <v>7400</v>
      </c>
      <c r="J25" s="100">
        <f t="shared" si="0"/>
        <v>2910</v>
      </c>
      <c r="K25" s="174"/>
    </row>
    <row r="26" spans="2:11" ht="24.95" customHeight="1" x14ac:dyDescent="0.25">
      <c r="B26" s="293">
        <v>169</v>
      </c>
      <c r="C26" s="291">
        <v>44319</v>
      </c>
      <c r="D26" s="294">
        <v>0.68333333333333324</v>
      </c>
      <c r="E26" s="294">
        <v>0.68958333333333333</v>
      </c>
      <c r="F26" s="294" t="s">
        <v>461</v>
      </c>
      <c r="G26" s="99" t="s">
        <v>483</v>
      </c>
      <c r="H26" s="295">
        <v>18110</v>
      </c>
      <c r="I26" s="295">
        <v>10990</v>
      </c>
      <c r="J26" s="100">
        <f t="shared" si="0"/>
        <v>7120</v>
      </c>
      <c r="K26" s="174"/>
    </row>
    <row r="27" spans="2:11" ht="24.95" customHeight="1" x14ac:dyDescent="0.25">
      <c r="B27" s="293">
        <v>170</v>
      </c>
      <c r="C27" s="291">
        <v>44319</v>
      </c>
      <c r="D27" s="294">
        <v>0.70833333333333337</v>
      </c>
      <c r="E27" s="294">
        <v>0.71458333333333324</v>
      </c>
      <c r="F27" s="294" t="s">
        <v>467</v>
      </c>
      <c r="G27" s="99" t="s">
        <v>480</v>
      </c>
      <c r="H27" s="295">
        <v>19450</v>
      </c>
      <c r="I27" s="295">
        <v>10650</v>
      </c>
      <c r="J27" s="100">
        <f t="shared" si="0"/>
        <v>8800</v>
      </c>
      <c r="K27" s="174"/>
    </row>
    <row r="28" spans="2:11" ht="24.95" customHeight="1" x14ac:dyDescent="0.25">
      <c r="B28" s="293">
        <v>172</v>
      </c>
      <c r="C28" s="291">
        <v>44319</v>
      </c>
      <c r="D28" s="294">
        <v>0.71666666666666667</v>
      </c>
      <c r="E28" s="294">
        <v>0.72291666666666676</v>
      </c>
      <c r="F28" s="294" t="s">
        <v>464</v>
      </c>
      <c r="G28" s="99" t="s">
        <v>474</v>
      </c>
      <c r="H28" s="295">
        <v>15650</v>
      </c>
      <c r="I28" s="295">
        <v>10660</v>
      </c>
      <c r="J28" s="100">
        <f t="shared" si="0"/>
        <v>4990</v>
      </c>
      <c r="K28" s="174"/>
    </row>
    <row r="29" spans="2:11" ht="24.95" customHeight="1" x14ac:dyDescent="0.25">
      <c r="B29" s="293">
        <v>171</v>
      </c>
      <c r="C29" s="291">
        <v>44319</v>
      </c>
      <c r="D29" s="294">
        <v>0.71736111111111101</v>
      </c>
      <c r="E29" s="294">
        <v>0.72222222222222221</v>
      </c>
      <c r="F29" s="294" t="s">
        <v>458</v>
      </c>
      <c r="G29" s="99" t="s">
        <v>481</v>
      </c>
      <c r="H29" s="295">
        <v>15600</v>
      </c>
      <c r="I29" s="295">
        <v>10600</v>
      </c>
      <c r="J29" s="100">
        <f t="shared" si="0"/>
        <v>5000</v>
      </c>
      <c r="K29" s="174"/>
    </row>
    <row r="30" spans="2:11" ht="24.95" customHeight="1" x14ac:dyDescent="0.25">
      <c r="B30" s="293">
        <v>173</v>
      </c>
      <c r="C30" s="291">
        <v>44319</v>
      </c>
      <c r="D30" s="294">
        <v>0.9145833333333333</v>
      </c>
      <c r="E30" s="294">
        <v>0.92152777777777783</v>
      </c>
      <c r="F30" s="294" t="s">
        <v>458</v>
      </c>
      <c r="G30" s="99" t="s">
        <v>459</v>
      </c>
      <c r="H30" s="295">
        <v>19600</v>
      </c>
      <c r="I30" s="295">
        <v>10950</v>
      </c>
      <c r="J30" s="100">
        <f t="shared" si="0"/>
        <v>8650</v>
      </c>
      <c r="K30" s="174"/>
    </row>
    <row r="31" spans="2:11" ht="24.95" customHeight="1" x14ac:dyDescent="0.25">
      <c r="B31" s="293">
        <v>174</v>
      </c>
      <c r="C31" s="291">
        <v>44319</v>
      </c>
      <c r="D31" s="294">
        <v>0.9243055555555556</v>
      </c>
      <c r="E31" s="294">
        <v>0.93194444444444446</v>
      </c>
      <c r="F31" s="294" t="s">
        <v>464</v>
      </c>
      <c r="G31" s="99" t="s">
        <v>465</v>
      </c>
      <c r="H31" s="295">
        <v>20370</v>
      </c>
      <c r="I31" s="295">
        <v>10870</v>
      </c>
      <c r="J31" s="100">
        <f t="shared" si="0"/>
        <v>9500</v>
      </c>
      <c r="K31" s="174"/>
    </row>
    <row r="32" spans="2:11" ht="24.95" customHeight="1" x14ac:dyDescent="0.25">
      <c r="B32" s="293">
        <v>175</v>
      </c>
      <c r="C32" s="291">
        <v>44319</v>
      </c>
      <c r="D32" s="294">
        <v>0.93541666666666667</v>
      </c>
      <c r="E32" s="294">
        <v>0.94374999999999998</v>
      </c>
      <c r="F32" s="294" t="s">
        <v>461</v>
      </c>
      <c r="G32" s="99" t="s">
        <v>462</v>
      </c>
      <c r="H32" s="295">
        <v>21230</v>
      </c>
      <c r="I32" s="295">
        <v>11160</v>
      </c>
      <c r="J32" s="100">
        <f t="shared" si="0"/>
        <v>10070</v>
      </c>
      <c r="K32" s="174"/>
    </row>
    <row r="33" spans="2:11" ht="24.95" customHeight="1" x14ac:dyDescent="0.25">
      <c r="B33" s="293">
        <v>176</v>
      </c>
      <c r="C33" s="291">
        <v>44320</v>
      </c>
      <c r="D33" s="294">
        <v>6.6666666666666666E-2</v>
      </c>
      <c r="E33" s="294">
        <v>7.5694444444444439E-2</v>
      </c>
      <c r="F33" s="294" t="s">
        <v>458</v>
      </c>
      <c r="G33" s="99" t="s">
        <v>459</v>
      </c>
      <c r="H33" s="295">
        <v>18890</v>
      </c>
      <c r="I33" s="295">
        <v>10840</v>
      </c>
      <c r="J33" s="100">
        <f t="shared" si="0"/>
        <v>8050</v>
      </c>
      <c r="K33" s="174"/>
    </row>
    <row r="34" spans="2:11" ht="24.95" customHeight="1" x14ac:dyDescent="0.25">
      <c r="B34" s="293">
        <v>177</v>
      </c>
      <c r="C34" s="291">
        <v>44320</v>
      </c>
      <c r="D34" s="294">
        <v>9.7222222222222224E-2</v>
      </c>
      <c r="E34" s="294">
        <v>0.10486111111111111</v>
      </c>
      <c r="F34" s="294" t="s">
        <v>464</v>
      </c>
      <c r="G34" s="99" t="s">
        <v>465</v>
      </c>
      <c r="H34" s="295">
        <v>19990</v>
      </c>
      <c r="I34" s="295">
        <v>10940</v>
      </c>
      <c r="J34" s="100">
        <f t="shared" si="0"/>
        <v>9050</v>
      </c>
      <c r="K34" s="174"/>
    </row>
    <row r="35" spans="2:11" ht="24.95" customHeight="1" x14ac:dyDescent="0.25">
      <c r="B35" s="293">
        <v>178</v>
      </c>
      <c r="C35" s="291">
        <v>44320</v>
      </c>
      <c r="D35" s="294">
        <v>9.930555555555555E-2</v>
      </c>
      <c r="E35" s="294">
        <v>0.10625</v>
      </c>
      <c r="F35" s="294" t="s">
        <v>461</v>
      </c>
      <c r="G35" s="99" t="s">
        <v>462</v>
      </c>
      <c r="H35" s="295">
        <v>16660</v>
      </c>
      <c r="I35" s="295">
        <v>11160</v>
      </c>
      <c r="J35" s="100">
        <f t="shared" si="0"/>
        <v>5500</v>
      </c>
      <c r="K35" s="174"/>
    </row>
    <row r="36" spans="2:11" ht="24.95" customHeight="1" x14ac:dyDescent="0.25">
      <c r="B36" s="293">
        <v>184</v>
      </c>
      <c r="C36" s="291">
        <v>44320</v>
      </c>
      <c r="D36" s="294">
        <v>0.42291666666666666</v>
      </c>
      <c r="E36" s="294">
        <v>0.4291666666666667</v>
      </c>
      <c r="F36" s="294" t="s">
        <v>482</v>
      </c>
      <c r="G36" s="99" t="s">
        <v>483</v>
      </c>
      <c r="H36" s="295">
        <v>9150</v>
      </c>
      <c r="I36" s="295">
        <v>7480</v>
      </c>
      <c r="J36" s="100">
        <f t="shared" si="0"/>
        <v>1670</v>
      </c>
      <c r="K36" s="174"/>
    </row>
    <row r="37" spans="2:11" ht="24.95" customHeight="1" x14ac:dyDescent="0.25">
      <c r="B37" s="293">
        <v>191</v>
      </c>
      <c r="C37" s="291">
        <v>44320</v>
      </c>
      <c r="D37" s="294">
        <v>0.48749999999999999</v>
      </c>
      <c r="E37" s="294">
        <v>0.49722222222222223</v>
      </c>
      <c r="F37" s="294" t="s">
        <v>461</v>
      </c>
      <c r="G37" s="99" t="s">
        <v>470</v>
      </c>
      <c r="H37" s="295">
        <v>21660</v>
      </c>
      <c r="I37" s="295">
        <v>11140</v>
      </c>
      <c r="J37" s="100">
        <f t="shared" si="0"/>
        <v>10520</v>
      </c>
      <c r="K37" s="174"/>
    </row>
    <row r="38" spans="2:11" ht="24.95" customHeight="1" x14ac:dyDescent="0.25">
      <c r="B38" s="293">
        <v>192</v>
      </c>
      <c r="C38" s="291">
        <v>44320</v>
      </c>
      <c r="D38" s="294">
        <v>0.49444444444444446</v>
      </c>
      <c r="E38" s="294">
        <v>0.50138888888888888</v>
      </c>
      <c r="F38" s="294" t="s">
        <v>464</v>
      </c>
      <c r="G38" s="99" t="s">
        <v>472</v>
      </c>
      <c r="H38" s="295">
        <v>19570</v>
      </c>
      <c r="I38" s="295">
        <v>10590</v>
      </c>
      <c r="J38" s="100">
        <f t="shared" si="0"/>
        <v>8980</v>
      </c>
      <c r="K38" s="174"/>
    </row>
    <row r="39" spans="2:11" ht="24.95" customHeight="1" x14ac:dyDescent="0.25">
      <c r="B39" s="293">
        <v>195</v>
      </c>
      <c r="C39" s="291">
        <v>44320</v>
      </c>
      <c r="D39" s="294">
        <v>0.50694444444444442</v>
      </c>
      <c r="E39" s="294">
        <v>0.51458333333333328</v>
      </c>
      <c r="F39" s="294" t="s">
        <v>467</v>
      </c>
      <c r="G39" s="99" t="s">
        <v>480</v>
      </c>
      <c r="H39" s="295">
        <v>19610</v>
      </c>
      <c r="I39" s="295">
        <v>10710</v>
      </c>
      <c r="J39" s="100">
        <f t="shared" si="0"/>
        <v>8900</v>
      </c>
      <c r="K39" s="174"/>
    </row>
    <row r="40" spans="2:11" ht="24.95" customHeight="1" x14ac:dyDescent="0.25">
      <c r="B40" s="293">
        <v>196</v>
      </c>
      <c r="C40" s="291">
        <v>44320</v>
      </c>
      <c r="D40" s="294">
        <v>0.52847222222222223</v>
      </c>
      <c r="E40" s="294">
        <v>0.53611111111111109</v>
      </c>
      <c r="F40" s="294" t="s">
        <v>458</v>
      </c>
      <c r="G40" s="99" t="s">
        <v>481</v>
      </c>
      <c r="H40" s="295">
        <v>19020</v>
      </c>
      <c r="I40" s="295">
        <v>10640</v>
      </c>
      <c r="J40" s="100">
        <f t="shared" si="0"/>
        <v>8380</v>
      </c>
      <c r="K40" s="174"/>
    </row>
    <row r="41" spans="2:11" ht="24.95" customHeight="1" x14ac:dyDescent="0.25">
      <c r="B41" s="293">
        <v>197</v>
      </c>
      <c r="C41" s="291">
        <v>44320</v>
      </c>
      <c r="D41" s="294">
        <v>0.56388888888888888</v>
      </c>
      <c r="E41" s="294">
        <v>0.57013888888888886</v>
      </c>
      <c r="F41" s="294" t="s">
        <v>482</v>
      </c>
      <c r="G41" s="99" t="s">
        <v>483</v>
      </c>
      <c r="H41" s="295">
        <v>9480</v>
      </c>
      <c r="I41" s="295">
        <v>7350</v>
      </c>
      <c r="J41" s="100">
        <f t="shared" si="0"/>
        <v>2130</v>
      </c>
      <c r="K41" s="174"/>
    </row>
    <row r="42" spans="2:11" ht="24.95" customHeight="1" x14ac:dyDescent="0.25">
      <c r="B42" s="293">
        <v>202</v>
      </c>
      <c r="C42" s="291">
        <v>44320</v>
      </c>
      <c r="D42" s="294">
        <v>0.63263888888888886</v>
      </c>
      <c r="E42" s="294">
        <v>0.63958333333333328</v>
      </c>
      <c r="F42" s="294" t="s">
        <v>458</v>
      </c>
      <c r="G42" s="99" t="s">
        <v>481</v>
      </c>
      <c r="H42" s="295">
        <v>15060</v>
      </c>
      <c r="I42" s="295">
        <v>10570</v>
      </c>
      <c r="J42" s="100">
        <f t="shared" si="0"/>
        <v>4490</v>
      </c>
      <c r="K42" s="174"/>
    </row>
    <row r="43" spans="2:11" ht="24.95" customHeight="1" x14ac:dyDescent="0.25">
      <c r="B43" s="293">
        <v>205</v>
      </c>
      <c r="C43" s="291">
        <v>44320</v>
      </c>
      <c r="D43" s="294">
        <v>0.65763888888888888</v>
      </c>
      <c r="E43" s="294">
        <v>0.66388888888888886</v>
      </c>
      <c r="F43" s="294" t="s">
        <v>467</v>
      </c>
      <c r="G43" s="99" t="s">
        <v>480</v>
      </c>
      <c r="H43" s="295">
        <v>14870</v>
      </c>
      <c r="I43" s="295">
        <v>10700</v>
      </c>
      <c r="J43" s="100">
        <f t="shared" si="0"/>
        <v>4170</v>
      </c>
      <c r="K43" s="174"/>
    </row>
    <row r="44" spans="2:11" ht="24.95" customHeight="1" x14ac:dyDescent="0.25">
      <c r="B44" s="293">
        <v>208</v>
      </c>
      <c r="C44" s="291">
        <v>44320</v>
      </c>
      <c r="D44" s="294">
        <v>0.68194444444444446</v>
      </c>
      <c r="E44" s="294">
        <v>0.68958333333333333</v>
      </c>
      <c r="F44" s="294" t="s">
        <v>464</v>
      </c>
      <c r="G44" s="99" t="s">
        <v>472</v>
      </c>
      <c r="H44" s="295">
        <v>18060</v>
      </c>
      <c r="I44" s="295">
        <v>10540</v>
      </c>
      <c r="J44" s="100">
        <f t="shared" si="0"/>
        <v>7520</v>
      </c>
      <c r="K44" s="174"/>
    </row>
    <row r="45" spans="2:11" ht="24.95" customHeight="1" x14ac:dyDescent="0.25">
      <c r="B45" s="293">
        <v>209</v>
      </c>
      <c r="C45" s="291">
        <v>44320</v>
      </c>
      <c r="D45" s="294">
        <v>0.69097222222222221</v>
      </c>
      <c r="E45" s="294">
        <v>0.69791666666666663</v>
      </c>
      <c r="F45" s="294" t="s">
        <v>461</v>
      </c>
      <c r="G45" s="99" t="s">
        <v>470</v>
      </c>
      <c r="H45" s="295">
        <v>16360</v>
      </c>
      <c r="I45" s="295">
        <v>11020</v>
      </c>
      <c r="J45" s="100">
        <f t="shared" si="0"/>
        <v>5340</v>
      </c>
      <c r="K45" s="174"/>
    </row>
    <row r="46" spans="2:11" ht="24.95" customHeight="1" x14ac:dyDescent="0.25">
      <c r="B46" s="297">
        <v>210</v>
      </c>
      <c r="C46" s="291">
        <v>44320</v>
      </c>
      <c r="D46" s="298">
        <v>0.89236111111111116</v>
      </c>
      <c r="E46" s="298">
        <v>0.89930555555555547</v>
      </c>
      <c r="F46" s="294" t="s">
        <v>464</v>
      </c>
      <c r="G46" s="299" t="s">
        <v>465</v>
      </c>
      <c r="H46" s="300">
        <v>19540</v>
      </c>
      <c r="I46" s="300">
        <v>10730</v>
      </c>
      <c r="J46" s="100">
        <f t="shared" si="0"/>
        <v>8810</v>
      </c>
      <c r="K46" s="174"/>
    </row>
    <row r="47" spans="2:11" ht="24.95" customHeight="1" x14ac:dyDescent="0.25">
      <c r="B47" s="293">
        <v>211</v>
      </c>
      <c r="C47" s="291">
        <v>44320</v>
      </c>
      <c r="D47" s="294">
        <v>0.92986111111111114</v>
      </c>
      <c r="E47" s="294">
        <v>0.9375</v>
      </c>
      <c r="F47" s="294" t="s">
        <v>458</v>
      </c>
      <c r="G47" s="99" t="s">
        <v>459</v>
      </c>
      <c r="H47" s="295">
        <v>21330</v>
      </c>
      <c r="I47" s="295">
        <v>10920</v>
      </c>
      <c r="J47" s="100">
        <f t="shared" si="0"/>
        <v>10410</v>
      </c>
      <c r="K47" s="174"/>
    </row>
    <row r="48" spans="2:11" ht="24.95" customHeight="1" x14ac:dyDescent="0.25">
      <c r="B48" s="293">
        <v>212</v>
      </c>
      <c r="C48" s="291">
        <v>44320</v>
      </c>
      <c r="D48" s="294">
        <v>0.95208333333333339</v>
      </c>
      <c r="E48" s="294">
        <v>0.95972222222222225</v>
      </c>
      <c r="F48" s="294" t="s">
        <v>461</v>
      </c>
      <c r="G48" s="99" t="s">
        <v>462</v>
      </c>
      <c r="H48" s="295">
        <v>20710</v>
      </c>
      <c r="I48" s="295">
        <v>11040</v>
      </c>
      <c r="J48" s="100">
        <f t="shared" si="0"/>
        <v>9670</v>
      </c>
      <c r="K48" s="174"/>
    </row>
    <row r="49" spans="2:11" ht="24.95" customHeight="1" x14ac:dyDescent="0.25">
      <c r="B49" s="293">
        <v>213</v>
      </c>
      <c r="C49" s="291">
        <v>44320</v>
      </c>
      <c r="D49" s="294">
        <v>0.98125000000000007</v>
      </c>
      <c r="E49" s="294">
        <v>0.9868055555555556</v>
      </c>
      <c r="F49" s="294" t="s">
        <v>458</v>
      </c>
      <c r="G49" s="99" t="s">
        <v>459</v>
      </c>
      <c r="H49" s="295">
        <v>12260</v>
      </c>
      <c r="I49" s="295">
        <v>10720</v>
      </c>
      <c r="J49" s="100">
        <f t="shared" si="0"/>
        <v>1540</v>
      </c>
      <c r="K49" s="174"/>
    </row>
    <row r="50" spans="2:11" ht="24.95" customHeight="1" x14ac:dyDescent="0.25">
      <c r="B50" s="293">
        <v>214</v>
      </c>
      <c r="C50" s="291">
        <v>44321</v>
      </c>
      <c r="D50" s="294">
        <v>5.9027777777777783E-2</v>
      </c>
      <c r="E50" s="294">
        <v>6.5277777777777782E-2</v>
      </c>
      <c r="F50" s="294" t="s">
        <v>464</v>
      </c>
      <c r="G50" s="99" t="s">
        <v>465</v>
      </c>
      <c r="H50" s="295">
        <v>17180</v>
      </c>
      <c r="I50" s="295">
        <v>10650</v>
      </c>
      <c r="J50" s="100">
        <f t="shared" si="0"/>
        <v>6530</v>
      </c>
      <c r="K50" s="174"/>
    </row>
    <row r="51" spans="2:11" ht="24.95" customHeight="1" x14ac:dyDescent="0.25">
      <c r="B51" s="293">
        <v>220</v>
      </c>
      <c r="C51" s="291">
        <v>44321</v>
      </c>
      <c r="D51" s="294">
        <v>0.46388888888888885</v>
      </c>
      <c r="E51" s="294">
        <v>0.47222222222222227</v>
      </c>
      <c r="F51" s="294" t="s">
        <v>482</v>
      </c>
      <c r="G51" s="99" t="s">
        <v>468</v>
      </c>
      <c r="H51" s="295">
        <v>10410</v>
      </c>
      <c r="I51" s="295">
        <v>7440</v>
      </c>
      <c r="J51" s="100">
        <f t="shared" si="0"/>
        <v>2970</v>
      </c>
      <c r="K51" s="174"/>
    </row>
    <row r="52" spans="2:11" ht="24.95" customHeight="1" x14ac:dyDescent="0.25">
      <c r="B52" s="293">
        <v>223</v>
      </c>
      <c r="C52" s="291">
        <v>44321</v>
      </c>
      <c r="D52" s="294">
        <v>0.50624999999999998</v>
      </c>
      <c r="E52" s="294">
        <v>0.51250000000000007</v>
      </c>
      <c r="F52" s="294" t="s">
        <v>482</v>
      </c>
      <c r="G52" s="99" t="s">
        <v>468</v>
      </c>
      <c r="H52" s="295">
        <v>8310</v>
      </c>
      <c r="I52" s="295">
        <v>7420</v>
      </c>
      <c r="J52" s="100">
        <f t="shared" si="0"/>
        <v>890</v>
      </c>
      <c r="K52" s="174"/>
    </row>
    <row r="53" spans="2:11" ht="24.95" customHeight="1" x14ac:dyDescent="0.25">
      <c r="B53" s="293">
        <v>224</v>
      </c>
      <c r="C53" s="291">
        <v>44321</v>
      </c>
      <c r="D53" s="294">
        <v>0.50902777777777775</v>
      </c>
      <c r="E53" s="294">
        <v>0.51874999999999993</v>
      </c>
      <c r="F53" s="294" t="s">
        <v>461</v>
      </c>
      <c r="G53" s="99" t="s">
        <v>470</v>
      </c>
      <c r="H53" s="295">
        <v>22540</v>
      </c>
      <c r="I53" s="295">
        <v>11030</v>
      </c>
      <c r="J53" s="100">
        <f t="shared" si="0"/>
        <v>11510</v>
      </c>
      <c r="K53" s="174"/>
    </row>
    <row r="54" spans="2:11" ht="24.95" customHeight="1" x14ac:dyDescent="0.25">
      <c r="B54" s="293">
        <v>225</v>
      </c>
      <c r="C54" s="291">
        <v>44321</v>
      </c>
      <c r="D54" s="294">
        <v>0.53888888888888886</v>
      </c>
      <c r="E54" s="294">
        <v>0.55486111111111114</v>
      </c>
      <c r="F54" s="294" t="s">
        <v>458</v>
      </c>
      <c r="G54" s="99" t="s">
        <v>481</v>
      </c>
      <c r="H54" s="295">
        <v>18580</v>
      </c>
      <c r="I54" s="295">
        <v>10590</v>
      </c>
      <c r="J54" s="100">
        <f t="shared" si="0"/>
        <v>7990</v>
      </c>
      <c r="K54" s="174"/>
    </row>
    <row r="55" spans="2:11" ht="24.95" customHeight="1" x14ac:dyDescent="0.25">
      <c r="B55" s="293">
        <v>226</v>
      </c>
      <c r="C55" s="291">
        <v>44321</v>
      </c>
      <c r="D55" s="294">
        <v>0.55763888888888891</v>
      </c>
      <c r="E55" s="294">
        <v>0.56458333333333333</v>
      </c>
      <c r="F55" s="294" t="s">
        <v>464</v>
      </c>
      <c r="G55" s="99" t="s">
        <v>472</v>
      </c>
      <c r="H55" s="295">
        <v>19030</v>
      </c>
      <c r="I55" s="295">
        <v>10610</v>
      </c>
      <c r="J55" s="100">
        <f t="shared" si="0"/>
        <v>8420</v>
      </c>
      <c r="K55" s="174"/>
    </row>
    <row r="56" spans="2:11" ht="24.95" customHeight="1" x14ac:dyDescent="0.25">
      <c r="B56" s="293">
        <v>231</v>
      </c>
      <c r="C56" s="291">
        <v>44321</v>
      </c>
      <c r="D56" s="294">
        <v>0.61041666666666672</v>
      </c>
      <c r="E56" s="294">
        <v>0.61597222222222225</v>
      </c>
      <c r="F56" s="294" t="s">
        <v>467</v>
      </c>
      <c r="G56" s="99" t="s">
        <v>474</v>
      </c>
      <c r="H56" s="295">
        <v>17130</v>
      </c>
      <c r="I56" s="295">
        <v>10820</v>
      </c>
      <c r="J56" s="100">
        <f t="shared" si="0"/>
        <v>6310</v>
      </c>
      <c r="K56" s="174"/>
    </row>
    <row r="57" spans="2:11" ht="24.95" customHeight="1" x14ac:dyDescent="0.25">
      <c r="B57" s="293">
        <v>234</v>
      </c>
      <c r="C57" s="291">
        <v>44321</v>
      </c>
      <c r="D57" s="294">
        <v>0.94444444444444453</v>
      </c>
      <c r="E57" s="294">
        <v>0.9506944444444444</v>
      </c>
      <c r="F57" s="294" t="s">
        <v>461</v>
      </c>
      <c r="G57" s="99" t="s">
        <v>462</v>
      </c>
      <c r="H57" s="295">
        <v>19970</v>
      </c>
      <c r="I57" s="295">
        <v>11130</v>
      </c>
      <c r="J57" s="100">
        <f t="shared" si="0"/>
        <v>8840</v>
      </c>
      <c r="K57" s="174"/>
    </row>
    <row r="58" spans="2:11" ht="24.95" customHeight="1" x14ac:dyDescent="0.25">
      <c r="B58" s="293">
        <v>235</v>
      </c>
      <c r="C58" s="291">
        <v>44321</v>
      </c>
      <c r="D58" s="294">
        <v>0.95416666666666661</v>
      </c>
      <c r="E58" s="294">
        <v>0.96250000000000002</v>
      </c>
      <c r="F58" s="294" t="s">
        <v>467</v>
      </c>
      <c r="G58" s="99" t="s">
        <v>465</v>
      </c>
      <c r="H58" s="295">
        <v>20100</v>
      </c>
      <c r="I58" s="295">
        <v>11290</v>
      </c>
      <c r="J58" s="100">
        <f t="shared" si="0"/>
        <v>8810</v>
      </c>
      <c r="K58" s="174"/>
    </row>
    <row r="59" spans="2:11" ht="24.95" customHeight="1" x14ac:dyDescent="0.25">
      <c r="B59" s="293">
        <v>236</v>
      </c>
      <c r="C59" s="291">
        <v>44321</v>
      </c>
      <c r="D59" s="294">
        <v>0.97361111111111109</v>
      </c>
      <c r="E59" s="294">
        <v>0.98055555555555562</v>
      </c>
      <c r="F59" s="294" t="s">
        <v>458</v>
      </c>
      <c r="G59" s="99" t="s">
        <v>459</v>
      </c>
      <c r="H59" s="295">
        <v>20680</v>
      </c>
      <c r="I59" s="295">
        <v>10810</v>
      </c>
      <c r="J59" s="100">
        <f t="shared" si="0"/>
        <v>9870</v>
      </c>
      <c r="K59" s="174"/>
    </row>
    <row r="60" spans="2:11" ht="24.95" customHeight="1" x14ac:dyDescent="0.25">
      <c r="B60" s="293">
        <v>237</v>
      </c>
      <c r="C60" s="291">
        <v>44322</v>
      </c>
      <c r="D60" s="294">
        <v>2.7083333333333334E-2</v>
      </c>
      <c r="E60" s="294">
        <v>3.5416666666666666E-2</v>
      </c>
      <c r="F60" s="99" t="s">
        <v>467</v>
      </c>
      <c r="G60" s="99" t="s">
        <v>465</v>
      </c>
      <c r="H60" s="295">
        <v>15380</v>
      </c>
      <c r="I60" s="295">
        <v>10950</v>
      </c>
      <c r="J60" s="100">
        <f t="shared" si="0"/>
        <v>4430</v>
      </c>
      <c r="K60" s="174"/>
    </row>
    <row r="61" spans="2:11" ht="24.95" customHeight="1" x14ac:dyDescent="0.25">
      <c r="B61" s="293">
        <v>243</v>
      </c>
      <c r="C61" s="291">
        <v>44322</v>
      </c>
      <c r="D61" s="294">
        <v>0.43194444444444446</v>
      </c>
      <c r="E61" s="294">
        <v>0.4381944444444445</v>
      </c>
      <c r="F61" s="294" t="s">
        <v>461</v>
      </c>
      <c r="G61" s="99" t="s">
        <v>474</v>
      </c>
      <c r="H61" s="295">
        <v>20100</v>
      </c>
      <c r="I61" s="295">
        <v>11020</v>
      </c>
      <c r="J61" s="100">
        <f t="shared" si="0"/>
        <v>9080</v>
      </c>
      <c r="K61" s="174"/>
    </row>
    <row r="62" spans="2:11" ht="24.95" customHeight="1" x14ac:dyDescent="0.25">
      <c r="B62" s="293">
        <v>246</v>
      </c>
      <c r="C62" s="291">
        <v>44322</v>
      </c>
      <c r="D62" s="294">
        <v>0.48541666666666666</v>
      </c>
      <c r="E62" s="294">
        <v>0.49513888888888885</v>
      </c>
      <c r="F62" s="294" t="s">
        <v>467</v>
      </c>
      <c r="G62" s="99" t="s">
        <v>480</v>
      </c>
      <c r="H62" s="295">
        <v>16180</v>
      </c>
      <c r="I62" s="295">
        <v>10580</v>
      </c>
      <c r="J62" s="100">
        <f t="shared" si="0"/>
        <v>5600</v>
      </c>
      <c r="K62" s="174"/>
    </row>
    <row r="63" spans="2:11" ht="24.95" customHeight="1" x14ac:dyDescent="0.25">
      <c r="B63" s="293">
        <v>249</v>
      </c>
      <c r="C63" s="291">
        <v>44322</v>
      </c>
      <c r="D63" s="294">
        <v>0.51388888888888895</v>
      </c>
      <c r="E63" s="294">
        <v>0.51944444444444449</v>
      </c>
      <c r="F63" s="294" t="s">
        <v>461</v>
      </c>
      <c r="G63" s="99" t="s">
        <v>474</v>
      </c>
      <c r="H63" s="295">
        <v>13430</v>
      </c>
      <c r="I63" s="295">
        <v>10980</v>
      </c>
      <c r="J63" s="100">
        <f t="shared" si="0"/>
        <v>2450</v>
      </c>
      <c r="K63" s="174"/>
    </row>
    <row r="64" spans="2:11" ht="24.95" customHeight="1" x14ac:dyDescent="0.25">
      <c r="B64" s="293">
        <v>250</v>
      </c>
      <c r="C64" s="291">
        <v>44322</v>
      </c>
      <c r="D64" s="294">
        <v>0.53125</v>
      </c>
      <c r="E64" s="294">
        <v>0.53749999999999998</v>
      </c>
      <c r="F64" s="294" t="s">
        <v>458</v>
      </c>
      <c r="G64" s="99" t="s">
        <v>483</v>
      </c>
      <c r="H64" s="295">
        <v>17760</v>
      </c>
      <c r="I64" s="295">
        <v>10520</v>
      </c>
      <c r="J64" s="100">
        <f t="shared" si="0"/>
        <v>7240</v>
      </c>
      <c r="K64" s="174"/>
    </row>
    <row r="65" spans="2:11" ht="24.95" customHeight="1" x14ac:dyDescent="0.25">
      <c r="B65" s="293">
        <v>252</v>
      </c>
      <c r="C65" s="291">
        <v>44322</v>
      </c>
      <c r="D65" s="294">
        <v>0.53611111111111109</v>
      </c>
      <c r="E65" s="294">
        <v>0.54652777777777783</v>
      </c>
      <c r="F65" s="294" t="s">
        <v>464</v>
      </c>
      <c r="G65" s="99" t="s">
        <v>472</v>
      </c>
      <c r="H65" s="295">
        <v>19460</v>
      </c>
      <c r="I65" s="295">
        <v>10570</v>
      </c>
      <c r="J65" s="100">
        <f t="shared" si="0"/>
        <v>8890</v>
      </c>
      <c r="K65" s="174"/>
    </row>
    <row r="66" spans="2:11" ht="24.95" customHeight="1" x14ac:dyDescent="0.25">
      <c r="B66" s="293">
        <v>255</v>
      </c>
      <c r="C66" s="291">
        <v>44322</v>
      </c>
      <c r="D66" s="294">
        <v>0.6118055555555556</v>
      </c>
      <c r="E66" s="294">
        <v>0.625</v>
      </c>
      <c r="F66" s="294" t="s">
        <v>482</v>
      </c>
      <c r="G66" s="99" t="s">
        <v>468</v>
      </c>
      <c r="H66" s="295">
        <v>10840</v>
      </c>
      <c r="I66" s="295">
        <v>7330</v>
      </c>
      <c r="J66" s="100">
        <f t="shared" si="0"/>
        <v>3510</v>
      </c>
      <c r="K66" s="174"/>
    </row>
    <row r="67" spans="2:11" ht="24.95" customHeight="1" x14ac:dyDescent="0.25">
      <c r="B67" s="293">
        <v>262</v>
      </c>
      <c r="C67" s="291">
        <v>44322</v>
      </c>
      <c r="D67" s="294">
        <v>0.8881944444444444</v>
      </c>
      <c r="E67" s="294">
        <v>0.89513888888888893</v>
      </c>
      <c r="F67" s="294" t="s">
        <v>467</v>
      </c>
      <c r="G67" s="99" t="s">
        <v>465</v>
      </c>
      <c r="H67" s="295">
        <v>17020</v>
      </c>
      <c r="I67" s="295">
        <v>10710</v>
      </c>
      <c r="J67" s="100">
        <f t="shared" si="0"/>
        <v>6310</v>
      </c>
      <c r="K67" s="174"/>
    </row>
    <row r="68" spans="2:11" ht="24.95" customHeight="1" x14ac:dyDescent="0.25">
      <c r="B68" s="293">
        <v>263</v>
      </c>
      <c r="C68" s="291">
        <v>44322</v>
      </c>
      <c r="D68" s="294">
        <v>0.9555555555555556</v>
      </c>
      <c r="E68" s="294">
        <v>0.96250000000000002</v>
      </c>
      <c r="F68" s="294" t="s">
        <v>461</v>
      </c>
      <c r="G68" s="99" t="s">
        <v>462</v>
      </c>
      <c r="H68" s="295">
        <v>20100</v>
      </c>
      <c r="I68" s="295">
        <v>11110</v>
      </c>
      <c r="J68" s="100">
        <f t="shared" si="0"/>
        <v>8990</v>
      </c>
      <c r="K68" s="174"/>
    </row>
    <row r="69" spans="2:11" ht="24.95" customHeight="1" x14ac:dyDescent="0.25">
      <c r="B69" s="293">
        <v>264</v>
      </c>
      <c r="C69" s="291">
        <v>44322</v>
      </c>
      <c r="D69" s="294">
        <v>0.95972222222222225</v>
      </c>
      <c r="E69" s="294">
        <v>0.96666666666666667</v>
      </c>
      <c r="F69" s="294" t="s">
        <v>458</v>
      </c>
      <c r="G69" s="99" t="s">
        <v>459</v>
      </c>
      <c r="H69" s="295">
        <v>19120</v>
      </c>
      <c r="I69" s="295">
        <v>10790</v>
      </c>
      <c r="J69" s="100">
        <f t="shared" si="0"/>
        <v>8330</v>
      </c>
      <c r="K69" s="174"/>
    </row>
    <row r="70" spans="2:11" ht="24.95" customHeight="1" x14ac:dyDescent="0.25">
      <c r="B70" s="293">
        <v>265</v>
      </c>
      <c r="C70" s="291">
        <v>44323</v>
      </c>
      <c r="D70" s="294">
        <v>2.7777777777777779E-3</v>
      </c>
      <c r="E70" s="294">
        <v>1.0416666666666666E-2</v>
      </c>
      <c r="F70" s="294" t="s">
        <v>467</v>
      </c>
      <c r="G70" s="99" t="s">
        <v>465</v>
      </c>
      <c r="H70" s="295">
        <v>14230</v>
      </c>
      <c r="I70" s="295">
        <v>10740</v>
      </c>
      <c r="J70" s="100">
        <f t="shared" si="0"/>
        <v>3490</v>
      </c>
      <c r="K70" s="174"/>
    </row>
    <row r="71" spans="2:11" ht="24.95" customHeight="1" x14ac:dyDescent="0.25">
      <c r="B71" s="293">
        <v>272</v>
      </c>
      <c r="C71" s="291">
        <v>44323</v>
      </c>
      <c r="D71" s="294">
        <v>0.40763888888888888</v>
      </c>
      <c r="E71" s="294">
        <v>0.4145833333333333</v>
      </c>
      <c r="F71" s="294" t="s">
        <v>482</v>
      </c>
      <c r="G71" s="99" t="s">
        <v>483</v>
      </c>
      <c r="H71" s="295">
        <v>9540</v>
      </c>
      <c r="I71" s="295">
        <v>7380</v>
      </c>
      <c r="J71" s="100">
        <f t="shared" si="0"/>
        <v>2160</v>
      </c>
      <c r="K71" s="174"/>
    </row>
    <row r="72" spans="2:11" ht="24.95" customHeight="1" x14ac:dyDescent="0.25">
      <c r="B72" s="293">
        <v>276</v>
      </c>
      <c r="C72" s="291">
        <v>44323</v>
      </c>
      <c r="D72" s="294">
        <v>0.4513888888888889</v>
      </c>
      <c r="E72" s="294">
        <v>0.46111111111111108</v>
      </c>
      <c r="F72" s="294" t="s">
        <v>461</v>
      </c>
      <c r="G72" s="99" t="s">
        <v>470</v>
      </c>
      <c r="H72" s="295">
        <v>21950</v>
      </c>
      <c r="I72" s="295">
        <v>10910</v>
      </c>
      <c r="J72" s="100">
        <f t="shared" si="0"/>
        <v>11040</v>
      </c>
      <c r="K72" s="174"/>
    </row>
    <row r="73" spans="2:11" ht="24.95" customHeight="1" x14ac:dyDescent="0.25">
      <c r="B73" s="293">
        <v>279</v>
      </c>
      <c r="C73" s="291">
        <v>44323</v>
      </c>
      <c r="D73" s="294">
        <v>0.49652777777777773</v>
      </c>
      <c r="E73" s="294">
        <v>0.50347222222222221</v>
      </c>
      <c r="F73" s="294" t="s">
        <v>464</v>
      </c>
      <c r="G73" s="99" t="s">
        <v>474</v>
      </c>
      <c r="H73" s="295">
        <v>18730</v>
      </c>
      <c r="I73" s="295">
        <v>10520</v>
      </c>
      <c r="J73" s="100">
        <f t="shared" si="0"/>
        <v>8210</v>
      </c>
      <c r="K73" s="174"/>
    </row>
    <row r="74" spans="2:11" ht="24.95" customHeight="1" x14ac:dyDescent="0.25">
      <c r="B74" s="293">
        <v>280</v>
      </c>
      <c r="C74" s="291">
        <v>44323</v>
      </c>
      <c r="D74" s="294">
        <v>0.55972222222222223</v>
      </c>
      <c r="E74" s="294">
        <v>0.56527777777777777</v>
      </c>
      <c r="F74" s="294" t="s">
        <v>482</v>
      </c>
      <c r="G74" s="99" t="s">
        <v>483</v>
      </c>
      <c r="H74" s="295">
        <v>9930</v>
      </c>
      <c r="I74" s="295">
        <v>7350</v>
      </c>
      <c r="J74" s="100">
        <f t="shared" si="0"/>
        <v>2580</v>
      </c>
      <c r="K74" s="174"/>
    </row>
    <row r="75" spans="2:11" ht="24.95" customHeight="1" x14ac:dyDescent="0.25">
      <c r="B75" s="293">
        <v>281</v>
      </c>
      <c r="C75" s="291">
        <v>44323</v>
      </c>
      <c r="D75" s="294">
        <v>0.56388888888888888</v>
      </c>
      <c r="E75" s="294">
        <v>0.5708333333333333</v>
      </c>
      <c r="F75" s="294" t="s">
        <v>467</v>
      </c>
      <c r="G75" s="99" t="s">
        <v>480</v>
      </c>
      <c r="H75" s="295">
        <v>18210</v>
      </c>
      <c r="I75" s="295">
        <v>10490</v>
      </c>
      <c r="J75" s="100">
        <f t="shared" si="0"/>
        <v>7720</v>
      </c>
      <c r="K75" s="174"/>
    </row>
    <row r="76" spans="2:11" ht="24.95" customHeight="1" x14ac:dyDescent="0.25">
      <c r="B76" s="293">
        <v>283</v>
      </c>
      <c r="C76" s="291">
        <v>44323</v>
      </c>
      <c r="D76" s="294">
        <v>0.58194444444444449</v>
      </c>
      <c r="E76" s="294">
        <v>0.58888888888888891</v>
      </c>
      <c r="F76" s="294" t="s">
        <v>458</v>
      </c>
      <c r="G76" s="99" t="s">
        <v>481</v>
      </c>
      <c r="H76" s="295">
        <v>21210</v>
      </c>
      <c r="I76" s="295">
        <v>10540</v>
      </c>
      <c r="J76" s="100">
        <f t="shared" si="0"/>
        <v>10670</v>
      </c>
      <c r="K76" s="174"/>
    </row>
    <row r="77" spans="2:11" ht="24.95" customHeight="1" x14ac:dyDescent="0.25">
      <c r="B77" s="293">
        <v>290</v>
      </c>
      <c r="C77" s="291">
        <v>44323</v>
      </c>
      <c r="D77" s="294">
        <v>0.8652777777777777</v>
      </c>
      <c r="E77" s="294">
        <v>0.87152777777777779</v>
      </c>
      <c r="F77" s="294" t="s">
        <v>461</v>
      </c>
      <c r="G77" s="99" t="s">
        <v>462</v>
      </c>
      <c r="H77" s="295">
        <v>19650</v>
      </c>
      <c r="I77" s="295">
        <v>11010</v>
      </c>
      <c r="J77" s="100">
        <f t="shared" si="0"/>
        <v>8640</v>
      </c>
      <c r="K77" s="174"/>
    </row>
    <row r="78" spans="2:11" ht="24.95" customHeight="1" x14ac:dyDescent="0.25">
      <c r="B78" s="293">
        <v>291</v>
      </c>
      <c r="C78" s="291">
        <v>44323</v>
      </c>
      <c r="D78" s="294">
        <v>0.93472222222222223</v>
      </c>
      <c r="E78" s="294">
        <v>0.94236111111111109</v>
      </c>
      <c r="F78" s="294" t="s">
        <v>464</v>
      </c>
      <c r="G78" s="99" t="s">
        <v>465</v>
      </c>
      <c r="H78" s="295">
        <v>19160</v>
      </c>
      <c r="I78" s="295">
        <v>10850</v>
      </c>
      <c r="J78" s="100">
        <f t="shared" si="0"/>
        <v>8310</v>
      </c>
      <c r="K78" s="174"/>
    </row>
    <row r="79" spans="2:11" ht="24.95" customHeight="1" x14ac:dyDescent="0.25">
      <c r="B79" s="293">
        <v>292</v>
      </c>
      <c r="C79" s="291">
        <v>44323</v>
      </c>
      <c r="D79" s="294">
        <v>0.99652777777777779</v>
      </c>
      <c r="E79" s="294">
        <v>3.472222222222222E-3</v>
      </c>
      <c r="F79" s="294" t="s">
        <v>458</v>
      </c>
      <c r="G79" s="99" t="s">
        <v>459</v>
      </c>
      <c r="H79" s="295">
        <v>19720</v>
      </c>
      <c r="I79" s="295">
        <v>10880</v>
      </c>
      <c r="J79" s="100">
        <f t="shared" si="0"/>
        <v>8840</v>
      </c>
      <c r="K79" s="174"/>
    </row>
    <row r="80" spans="2:11" ht="24.95" customHeight="1" x14ac:dyDescent="0.25">
      <c r="B80" s="293">
        <v>293</v>
      </c>
      <c r="C80" s="291">
        <v>44324</v>
      </c>
      <c r="D80" s="294">
        <v>6.458333333333334E-2</v>
      </c>
      <c r="E80" s="294">
        <v>7.2222222222222229E-2</v>
      </c>
      <c r="F80" s="294" t="s">
        <v>464</v>
      </c>
      <c r="G80" s="99" t="s">
        <v>465</v>
      </c>
      <c r="H80" s="295">
        <v>16050</v>
      </c>
      <c r="I80" s="295">
        <v>10910</v>
      </c>
      <c r="J80" s="100">
        <f t="shared" si="0"/>
        <v>5140</v>
      </c>
      <c r="K80" s="174"/>
    </row>
    <row r="81" spans="2:11" ht="24.95" customHeight="1" x14ac:dyDescent="0.25">
      <c r="B81" s="293">
        <v>294</v>
      </c>
      <c r="C81" s="291">
        <v>44324</v>
      </c>
      <c r="D81" s="294">
        <v>7.1527777777777787E-2</v>
      </c>
      <c r="E81" s="294">
        <v>7.7777777777777779E-2</v>
      </c>
      <c r="F81" s="294" t="s">
        <v>461</v>
      </c>
      <c r="G81" s="99" t="s">
        <v>462</v>
      </c>
      <c r="H81" s="295">
        <v>18400</v>
      </c>
      <c r="I81" s="295">
        <v>11110</v>
      </c>
      <c r="J81" s="100">
        <f t="shared" si="0"/>
        <v>7290</v>
      </c>
      <c r="K81" s="174"/>
    </row>
    <row r="82" spans="2:11" ht="24.95" customHeight="1" x14ac:dyDescent="0.25">
      <c r="B82" s="293">
        <v>300</v>
      </c>
      <c r="C82" s="291">
        <v>44324</v>
      </c>
      <c r="D82" s="294">
        <v>0.4548611111111111</v>
      </c>
      <c r="E82" s="294">
        <v>0.46180555555555558</v>
      </c>
      <c r="F82" s="294" t="s">
        <v>461</v>
      </c>
      <c r="G82" s="99" t="s">
        <v>470</v>
      </c>
      <c r="H82" s="295">
        <v>19550</v>
      </c>
      <c r="I82" s="295">
        <v>10930</v>
      </c>
      <c r="J82" s="100">
        <f t="shared" si="0"/>
        <v>8620</v>
      </c>
      <c r="K82" s="174"/>
    </row>
    <row r="83" spans="2:11" ht="24.95" customHeight="1" x14ac:dyDescent="0.25">
      <c r="B83" s="293">
        <v>301</v>
      </c>
      <c r="C83" s="291">
        <v>44324</v>
      </c>
      <c r="D83" s="294">
        <v>0.48194444444444445</v>
      </c>
      <c r="E83" s="294">
        <v>0.48819444444444443</v>
      </c>
      <c r="F83" s="294" t="s">
        <v>467</v>
      </c>
      <c r="G83" s="99" t="s">
        <v>468</v>
      </c>
      <c r="H83" s="295">
        <v>17950</v>
      </c>
      <c r="I83" s="295">
        <v>10750</v>
      </c>
      <c r="J83" s="100">
        <f t="shared" si="0"/>
        <v>7200</v>
      </c>
      <c r="K83" s="174"/>
    </row>
    <row r="84" spans="2:11" ht="24.95" customHeight="1" x14ac:dyDescent="0.25">
      <c r="B84" s="293">
        <v>303</v>
      </c>
      <c r="C84" s="291">
        <v>44324</v>
      </c>
      <c r="D84" s="294">
        <v>0.53055555555555556</v>
      </c>
      <c r="E84" s="294">
        <v>0.53749999999999998</v>
      </c>
      <c r="F84" s="294" t="s">
        <v>464</v>
      </c>
      <c r="G84" s="99" t="s">
        <v>474</v>
      </c>
      <c r="H84" s="295">
        <v>19770</v>
      </c>
      <c r="I84" s="295">
        <v>10750</v>
      </c>
      <c r="J84" s="100">
        <f t="shared" si="0"/>
        <v>9020</v>
      </c>
      <c r="K84" s="174"/>
    </row>
    <row r="85" spans="2:11" ht="24.95" customHeight="1" x14ac:dyDescent="0.25">
      <c r="B85" s="293">
        <v>304</v>
      </c>
      <c r="C85" s="291">
        <v>44324</v>
      </c>
      <c r="D85" s="294">
        <v>0.55138888888888882</v>
      </c>
      <c r="E85" s="294">
        <v>0.55902777777777779</v>
      </c>
      <c r="F85" s="294" t="s">
        <v>458</v>
      </c>
      <c r="G85" s="99" t="s">
        <v>481</v>
      </c>
      <c r="H85" s="295">
        <v>19970</v>
      </c>
      <c r="I85" s="295">
        <v>10770</v>
      </c>
      <c r="J85" s="100">
        <f t="shared" si="0"/>
        <v>9200</v>
      </c>
      <c r="K85" s="174"/>
    </row>
    <row r="86" spans="2:11" ht="24.95" customHeight="1" x14ac:dyDescent="0.25">
      <c r="B86" s="293">
        <v>305</v>
      </c>
      <c r="C86" s="291">
        <v>44324</v>
      </c>
      <c r="D86" s="294">
        <v>0.5805555555555556</v>
      </c>
      <c r="E86" s="294">
        <v>0.58958333333333335</v>
      </c>
      <c r="F86" s="294" t="s">
        <v>461</v>
      </c>
      <c r="G86" s="99" t="s">
        <v>470</v>
      </c>
      <c r="H86" s="295">
        <v>15020</v>
      </c>
      <c r="I86" s="295">
        <v>11050</v>
      </c>
      <c r="J86" s="100">
        <f t="shared" si="0"/>
        <v>3970</v>
      </c>
      <c r="K86" s="174"/>
    </row>
    <row r="87" spans="2:11" ht="24.95" customHeight="1" x14ac:dyDescent="0.25">
      <c r="B87" s="293">
        <v>307</v>
      </c>
      <c r="C87" s="291">
        <v>44324</v>
      </c>
      <c r="D87" s="294">
        <v>0.93541666666666667</v>
      </c>
      <c r="E87" s="294">
        <v>0.94305555555555554</v>
      </c>
      <c r="F87" s="294" t="s">
        <v>464</v>
      </c>
      <c r="G87" s="99" t="s">
        <v>465</v>
      </c>
      <c r="H87" s="295">
        <v>18250</v>
      </c>
      <c r="I87" s="295">
        <v>10780</v>
      </c>
      <c r="J87" s="100">
        <f t="shared" si="0"/>
        <v>7470</v>
      </c>
      <c r="K87" s="174"/>
    </row>
    <row r="88" spans="2:11" ht="24.95" customHeight="1" x14ac:dyDescent="0.25">
      <c r="B88" s="293">
        <v>308</v>
      </c>
      <c r="C88" s="291">
        <v>44324</v>
      </c>
      <c r="D88" s="294">
        <v>0.96597222222222223</v>
      </c>
      <c r="E88" s="294">
        <v>0.97499999999999998</v>
      </c>
      <c r="F88" s="294" t="s">
        <v>461</v>
      </c>
      <c r="G88" s="99" t="s">
        <v>462</v>
      </c>
      <c r="H88" s="295">
        <v>20510</v>
      </c>
      <c r="I88" s="295">
        <v>11190</v>
      </c>
      <c r="J88" s="100">
        <f t="shared" si="0"/>
        <v>9320</v>
      </c>
      <c r="K88" s="174"/>
    </row>
    <row r="89" spans="2:11" ht="24.95" customHeight="1" x14ac:dyDescent="0.25">
      <c r="B89" s="293">
        <v>309</v>
      </c>
      <c r="C89" s="291">
        <v>44324</v>
      </c>
      <c r="D89" s="294">
        <v>0.97222222222222221</v>
      </c>
      <c r="E89" s="294">
        <v>0.98125000000000007</v>
      </c>
      <c r="F89" s="294" t="s">
        <v>458</v>
      </c>
      <c r="G89" s="99" t="s">
        <v>459</v>
      </c>
      <c r="H89" s="295">
        <v>19860</v>
      </c>
      <c r="I89" s="295">
        <v>10740</v>
      </c>
      <c r="J89" s="100">
        <f t="shared" si="0"/>
        <v>9120</v>
      </c>
      <c r="K89" s="174"/>
    </row>
    <row r="90" spans="2:11" ht="24.95" customHeight="1" x14ac:dyDescent="0.25">
      <c r="B90" s="293">
        <v>310</v>
      </c>
      <c r="C90" s="291">
        <v>44325</v>
      </c>
      <c r="D90" s="294">
        <v>6.458333333333334E-2</v>
      </c>
      <c r="E90" s="294">
        <v>7.013888888888889E-2</v>
      </c>
      <c r="F90" s="294" t="s">
        <v>458</v>
      </c>
      <c r="G90" s="99" t="s">
        <v>459</v>
      </c>
      <c r="H90" s="295">
        <v>13520</v>
      </c>
      <c r="I90" s="295">
        <v>10860</v>
      </c>
      <c r="J90" s="100">
        <f t="shared" si="0"/>
        <v>2660</v>
      </c>
      <c r="K90" s="174"/>
    </row>
    <row r="91" spans="2:11" ht="24.95" customHeight="1" x14ac:dyDescent="0.25">
      <c r="B91" s="293">
        <v>311</v>
      </c>
      <c r="C91" s="291">
        <v>44325</v>
      </c>
      <c r="D91" s="294">
        <v>7.6388888888888895E-2</v>
      </c>
      <c r="E91" s="294">
        <v>8.4027777777777771E-2</v>
      </c>
      <c r="F91" s="294" t="s">
        <v>464</v>
      </c>
      <c r="G91" s="99" t="s">
        <v>465</v>
      </c>
      <c r="H91" s="295">
        <v>15830</v>
      </c>
      <c r="I91" s="295">
        <v>10810</v>
      </c>
      <c r="J91" s="100">
        <f t="shared" si="0"/>
        <v>5020</v>
      </c>
      <c r="K91" s="174"/>
    </row>
    <row r="92" spans="2:11" ht="24.95" customHeight="1" x14ac:dyDescent="0.25">
      <c r="B92" s="293">
        <v>312</v>
      </c>
      <c r="C92" s="291">
        <v>44325</v>
      </c>
      <c r="D92" s="294">
        <v>0.10486111111111111</v>
      </c>
      <c r="E92" s="294">
        <v>0.1111111111111111</v>
      </c>
      <c r="F92" s="294" t="s">
        <v>461</v>
      </c>
      <c r="G92" s="99" t="s">
        <v>462</v>
      </c>
      <c r="H92" s="295">
        <v>16230</v>
      </c>
      <c r="I92" s="295">
        <v>11190</v>
      </c>
      <c r="J92" s="100">
        <f t="shared" si="0"/>
        <v>5040</v>
      </c>
      <c r="K92" s="174"/>
    </row>
    <row r="93" spans="2:11" ht="24.95" customHeight="1" x14ac:dyDescent="0.25">
      <c r="B93" s="293">
        <v>313</v>
      </c>
      <c r="C93" s="291">
        <v>44325</v>
      </c>
      <c r="D93" s="294">
        <v>0.63194444444444442</v>
      </c>
      <c r="E93" s="294">
        <v>0.63888888888888895</v>
      </c>
      <c r="F93" s="294" t="s">
        <v>461</v>
      </c>
      <c r="G93" s="99" t="s">
        <v>472</v>
      </c>
      <c r="H93" s="295">
        <v>20280</v>
      </c>
      <c r="I93" s="295">
        <v>10970</v>
      </c>
      <c r="J93" s="100">
        <f t="shared" si="0"/>
        <v>9310</v>
      </c>
      <c r="K93" s="174"/>
    </row>
    <row r="94" spans="2:11" ht="24.95" customHeight="1" x14ac:dyDescent="0.25">
      <c r="B94" s="293">
        <v>314</v>
      </c>
      <c r="C94" s="291">
        <v>44325</v>
      </c>
      <c r="D94" s="294">
        <v>0.87222222222222223</v>
      </c>
      <c r="E94" s="294">
        <v>0.87777777777777777</v>
      </c>
      <c r="F94" s="294" t="s">
        <v>461</v>
      </c>
      <c r="G94" s="99" t="s">
        <v>462</v>
      </c>
      <c r="H94" s="295">
        <v>13900</v>
      </c>
      <c r="I94" s="295">
        <v>10950</v>
      </c>
      <c r="J94" s="100">
        <f t="shared" si="0"/>
        <v>2950</v>
      </c>
      <c r="K94" s="174"/>
    </row>
    <row r="95" spans="2:11" ht="24.95" customHeight="1" x14ac:dyDescent="0.25">
      <c r="B95" s="293">
        <v>316</v>
      </c>
      <c r="C95" s="291">
        <v>44326</v>
      </c>
      <c r="D95" s="294">
        <v>0.4368055555555555</v>
      </c>
      <c r="E95" s="294">
        <v>0.44375000000000003</v>
      </c>
      <c r="F95" s="294" t="s">
        <v>482</v>
      </c>
      <c r="G95" s="99" t="s">
        <v>468</v>
      </c>
      <c r="H95" s="295">
        <v>10380</v>
      </c>
      <c r="I95" s="295">
        <v>7480</v>
      </c>
      <c r="J95" s="100">
        <f t="shared" si="0"/>
        <v>2900</v>
      </c>
      <c r="K95" s="174"/>
    </row>
    <row r="96" spans="2:11" ht="24.95" customHeight="1" x14ac:dyDescent="0.25">
      <c r="B96" s="293">
        <v>317</v>
      </c>
      <c r="C96" s="291">
        <v>44326</v>
      </c>
      <c r="D96" s="294">
        <v>0.46388888888888885</v>
      </c>
      <c r="E96" s="294">
        <v>0.47152777777777777</v>
      </c>
      <c r="F96" s="294" t="s">
        <v>461</v>
      </c>
      <c r="G96" s="99" t="s">
        <v>470</v>
      </c>
      <c r="H96" s="295">
        <v>20780</v>
      </c>
      <c r="I96" s="295">
        <v>10990</v>
      </c>
      <c r="J96" s="100">
        <f t="shared" si="0"/>
        <v>9790</v>
      </c>
      <c r="K96" s="174"/>
    </row>
    <row r="97" spans="2:11" ht="24.95" customHeight="1" x14ac:dyDescent="0.25">
      <c r="B97" s="293">
        <v>319</v>
      </c>
      <c r="C97" s="291">
        <v>44326</v>
      </c>
      <c r="D97" s="294">
        <v>0.50902777777777775</v>
      </c>
      <c r="E97" s="294">
        <v>0.51527777777777783</v>
      </c>
      <c r="F97" s="294" t="s">
        <v>467</v>
      </c>
      <c r="G97" s="99" t="s">
        <v>480</v>
      </c>
      <c r="H97" s="295">
        <v>18510</v>
      </c>
      <c r="I97" s="295">
        <v>10600</v>
      </c>
      <c r="J97" s="100">
        <f t="shared" si="0"/>
        <v>7910</v>
      </c>
      <c r="K97" s="174"/>
    </row>
    <row r="98" spans="2:11" ht="24.95" customHeight="1" x14ac:dyDescent="0.25">
      <c r="B98" s="293">
        <v>320</v>
      </c>
      <c r="C98" s="291">
        <v>44326</v>
      </c>
      <c r="D98" s="294">
        <v>0.54027777777777775</v>
      </c>
      <c r="E98" s="294">
        <v>0.54999999999999993</v>
      </c>
      <c r="F98" s="294" t="s">
        <v>464</v>
      </c>
      <c r="G98" s="99" t="s">
        <v>472</v>
      </c>
      <c r="H98" s="295">
        <v>18520</v>
      </c>
      <c r="I98" s="295">
        <v>10700</v>
      </c>
      <c r="J98" s="100">
        <f t="shared" si="0"/>
        <v>7820</v>
      </c>
      <c r="K98" s="174"/>
    </row>
    <row r="99" spans="2:11" ht="24.95" customHeight="1" x14ac:dyDescent="0.25">
      <c r="B99" s="293">
        <v>321</v>
      </c>
      <c r="C99" s="291">
        <v>44326</v>
      </c>
      <c r="D99" s="294">
        <v>0.54722222222222217</v>
      </c>
      <c r="E99" s="294">
        <v>0.55486111111111114</v>
      </c>
      <c r="F99" s="294" t="s">
        <v>458</v>
      </c>
      <c r="G99" s="99" t="s">
        <v>481</v>
      </c>
      <c r="H99" s="295">
        <v>21250</v>
      </c>
      <c r="I99" s="295">
        <v>10750</v>
      </c>
      <c r="J99" s="100">
        <f t="shared" si="0"/>
        <v>10500</v>
      </c>
      <c r="K99" s="174"/>
    </row>
    <row r="100" spans="2:11" ht="24.95" customHeight="1" x14ac:dyDescent="0.25">
      <c r="B100" s="293">
        <v>322</v>
      </c>
      <c r="C100" s="291">
        <v>44326</v>
      </c>
      <c r="D100" s="294">
        <v>0.58402777777777781</v>
      </c>
      <c r="E100" s="294">
        <v>0.58888888888888891</v>
      </c>
      <c r="F100" s="294" t="s">
        <v>482</v>
      </c>
      <c r="G100" s="99" t="s">
        <v>468</v>
      </c>
      <c r="H100" s="295">
        <v>10180</v>
      </c>
      <c r="I100" s="295">
        <v>7390</v>
      </c>
      <c r="J100" s="100">
        <f t="shared" si="0"/>
        <v>2790</v>
      </c>
      <c r="K100" s="174"/>
    </row>
    <row r="101" spans="2:11" ht="24.95" customHeight="1" x14ac:dyDescent="0.25">
      <c r="B101" s="293">
        <v>323</v>
      </c>
      <c r="C101" s="291">
        <v>44326</v>
      </c>
      <c r="D101" s="294">
        <v>0.59375</v>
      </c>
      <c r="E101" s="294">
        <v>0.6020833333333333</v>
      </c>
      <c r="F101" s="294" t="s">
        <v>461</v>
      </c>
      <c r="G101" s="99" t="s">
        <v>470</v>
      </c>
      <c r="H101" s="295">
        <v>17600</v>
      </c>
      <c r="I101" s="295">
        <v>10920</v>
      </c>
      <c r="J101" s="100">
        <f t="shared" si="0"/>
        <v>6680</v>
      </c>
      <c r="K101" s="174"/>
    </row>
    <row r="102" spans="2:11" ht="24.95" customHeight="1" x14ac:dyDescent="0.25">
      <c r="B102" s="293">
        <v>324</v>
      </c>
      <c r="C102" s="291">
        <v>44326</v>
      </c>
      <c r="D102" s="294">
        <v>0.69861111111111107</v>
      </c>
      <c r="E102" s="294">
        <v>0.70486111111111116</v>
      </c>
      <c r="F102" s="294" t="s">
        <v>464</v>
      </c>
      <c r="G102" s="99" t="s">
        <v>472</v>
      </c>
      <c r="H102" s="295">
        <v>16630</v>
      </c>
      <c r="I102" s="295">
        <v>10650</v>
      </c>
      <c r="J102" s="100">
        <f t="shared" si="0"/>
        <v>5980</v>
      </c>
      <c r="K102" s="174"/>
    </row>
    <row r="103" spans="2:11" ht="24.95" customHeight="1" x14ac:dyDescent="0.25">
      <c r="B103" s="293">
        <v>325</v>
      </c>
      <c r="C103" s="291">
        <v>44326</v>
      </c>
      <c r="D103" s="294">
        <v>0.88611111111111107</v>
      </c>
      <c r="E103" s="294">
        <v>0.89236111111111116</v>
      </c>
      <c r="F103" s="294" t="s">
        <v>458</v>
      </c>
      <c r="G103" s="99" t="s">
        <v>483</v>
      </c>
      <c r="H103" s="295">
        <v>20940</v>
      </c>
      <c r="I103" s="295">
        <v>10900</v>
      </c>
      <c r="J103" s="100">
        <f t="shared" si="0"/>
        <v>10040</v>
      </c>
      <c r="K103" s="174"/>
    </row>
    <row r="104" spans="2:11" ht="24.95" customHeight="1" x14ac:dyDescent="0.25">
      <c r="B104" s="293">
        <v>326</v>
      </c>
      <c r="C104" s="291">
        <v>44326</v>
      </c>
      <c r="D104" s="294">
        <v>0.93263888888888891</v>
      </c>
      <c r="E104" s="294">
        <v>0.94097222222222221</v>
      </c>
      <c r="F104" s="294" t="s">
        <v>461</v>
      </c>
      <c r="G104" s="99" t="s">
        <v>462</v>
      </c>
      <c r="H104" s="295">
        <v>19580</v>
      </c>
      <c r="I104" s="295">
        <v>10970</v>
      </c>
      <c r="J104" s="100">
        <f t="shared" si="0"/>
        <v>8610</v>
      </c>
      <c r="K104" s="174"/>
    </row>
    <row r="105" spans="2:11" ht="24.95" customHeight="1" x14ac:dyDescent="0.25">
      <c r="B105" s="293">
        <v>327</v>
      </c>
      <c r="C105" s="291">
        <v>44326</v>
      </c>
      <c r="D105" s="294">
        <v>0.97777777777777775</v>
      </c>
      <c r="E105" s="294">
        <v>0.98611111111111116</v>
      </c>
      <c r="F105" s="294" t="s">
        <v>464</v>
      </c>
      <c r="G105" s="99" t="s">
        <v>465</v>
      </c>
      <c r="H105" s="295">
        <v>20130</v>
      </c>
      <c r="I105" s="295">
        <v>10890</v>
      </c>
      <c r="J105" s="100">
        <f t="shared" si="0"/>
        <v>9240</v>
      </c>
      <c r="K105" s="174"/>
    </row>
    <row r="106" spans="2:11" ht="24.95" customHeight="1" x14ac:dyDescent="0.25">
      <c r="B106" s="293">
        <v>328</v>
      </c>
      <c r="C106" s="291">
        <v>44327</v>
      </c>
      <c r="D106" s="294">
        <v>4.2361111111111106E-2</v>
      </c>
      <c r="E106" s="294">
        <v>4.9305555555555554E-2</v>
      </c>
      <c r="F106" s="294" t="s">
        <v>458</v>
      </c>
      <c r="G106" s="99" t="s">
        <v>483</v>
      </c>
      <c r="H106" s="295">
        <v>18120</v>
      </c>
      <c r="I106" s="295">
        <v>11020</v>
      </c>
      <c r="J106" s="100">
        <f t="shared" si="0"/>
        <v>7100</v>
      </c>
      <c r="K106" s="174"/>
    </row>
    <row r="107" spans="2:11" ht="24.95" customHeight="1" x14ac:dyDescent="0.25">
      <c r="B107" s="293">
        <v>329</v>
      </c>
      <c r="C107" s="291">
        <v>44327</v>
      </c>
      <c r="D107" s="294">
        <v>0.11944444444444445</v>
      </c>
      <c r="E107" s="294">
        <v>0.12569444444444444</v>
      </c>
      <c r="F107" s="294" t="s">
        <v>464</v>
      </c>
      <c r="G107" s="99" t="s">
        <v>465</v>
      </c>
      <c r="H107" s="295">
        <v>18210</v>
      </c>
      <c r="I107" s="295">
        <v>10920</v>
      </c>
      <c r="J107" s="100">
        <f t="shared" si="0"/>
        <v>7290</v>
      </c>
      <c r="K107" s="174"/>
    </row>
    <row r="108" spans="2:11" ht="24.95" customHeight="1" x14ac:dyDescent="0.25">
      <c r="B108" s="293">
        <v>330</v>
      </c>
      <c r="C108" s="291">
        <v>44327</v>
      </c>
      <c r="D108" s="294">
        <v>0.12013888888888889</v>
      </c>
      <c r="E108" s="294">
        <v>0.12847222222222224</v>
      </c>
      <c r="F108" s="294" t="s">
        <v>461</v>
      </c>
      <c r="G108" s="99" t="s">
        <v>462</v>
      </c>
      <c r="H108" s="295">
        <v>17000</v>
      </c>
      <c r="I108" s="295">
        <v>11170</v>
      </c>
      <c r="J108" s="100">
        <f t="shared" si="0"/>
        <v>5830</v>
      </c>
      <c r="K108" s="174"/>
    </row>
    <row r="109" spans="2:11" ht="24.95" customHeight="1" x14ac:dyDescent="0.25">
      <c r="B109" s="293">
        <v>334</v>
      </c>
      <c r="C109" s="291">
        <v>44327</v>
      </c>
      <c r="D109" s="294">
        <v>0.44305555555555554</v>
      </c>
      <c r="E109" s="294">
        <v>0.45208333333333334</v>
      </c>
      <c r="F109" s="294" t="s">
        <v>467</v>
      </c>
      <c r="G109" s="99" t="s">
        <v>480</v>
      </c>
      <c r="H109" s="295">
        <v>19700</v>
      </c>
      <c r="I109" s="295">
        <v>10730</v>
      </c>
      <c r="J109" s="100">
        <f t="shared" si="0"/>
        <v>8970</v>
      </c>
      <c r="K109" s="174"/>
    </row>
    <row r="110" spans="2:11" ht="24.95" customHeight="1" x14ac:dyDescent="0.25">
      <c r="B110" s="293">
        <v>335</v>
      </c>
      <c r="C110" s="291">
        <v>44327</v>
      </c>
      <c r="D110" s="294">
        <v>0.46319444444444446</v>
      </c>
      <c r="E110" s="294">
        <v>0.47152777777777777</v>
      </c>
      <c r="F110" s="294" t="s">
        <v>461</v>
      </c>
      <c r="G110" s="99" t="s">
        <v>470</v>
      </c>
      <c r="H110" s="295">
        <v>20160</v>
      </c>
      <c r="I110" s="295">
        <v>11070</v>
      </c>
      <c r="J110" s="100">
        <f t="shared" si="0"/>
        <v>9090</v>
      </c>
      <c r="K110" s="174"/>
    </row>
    <row r="111" spans="2:11" ht="24.95" customHeight="1" x14ac:dyDescent="0.25">
      <c r="B111" s="293">
        <v>339</v>
      </c>
      <c r="C111" s="291">
        <v>44327</v>
      </c>
      <c r="D111" s="294">
        <v>0.49305555555555558</v>
      </c>
      <c r="E111" s="294">
        <v>0.50138888888888888</v>
      </c>
      <c r="F111" s="294" t="s">
        <v>464</v>
      </c>
      <c r="G111" s="99" t="s">
        <v>472</v>
      </c>
      <c r="H111" s="295">
        <v>20240</v>
      </c>
      <c r="I111" s="295">
        <v>10700</v>
      </c>
      <c r="J111" s="100">
        <f t="shared" si="0"/>
        <v>9540</v>
      </c>
      <c r="K111" s="174"/>
    </row>
    <row r="112" spans="2:11" ht="24.95" customHeight="1" x14ac:dyDescent="0.25">
      <c r="B112" s="293">
        <v>340</v>
      </c>
      <c r="C112" s="291">
        <v>44327</v>
      </c>
      <c r="D112" s="294">
        <v>0.50694444444444442</v>
      </c>
      <c r="E112" s="294">
        <v>0.51597222222222217</v>
      </c>
      <c r="F112" s="294" t="s">
        <v>482</v>
      </c>
      <c r="G112" s="99" t="s">
        <v>468</v>
      </c>
      <c r="H112" s="295">
        <v>10550</v>
      </c>
      <c r="I112" s="295">
        <v>7440</v>
      </c>
      <c r="J112" s="100">
        <f t="shared" si="0"/>
        <v>3110</v>
      </c>
      <c r="K112" s="174"/>
    </row>
    <row r="113" spans="2:11" ht="24.95" customHeight="1" x14ac:dyDescent="0.25">
      <c r="B113" s="293">
        <v>342</v>
      </c>
      <c r="C113" s="291">
        <v>44327</v>
      </c>
      <c r="D113" s="294">
        <v>0.57152777777777775</v>
      </c>
      <c r="E113" s="294">
        <v>0.57847222222222217</v>
      </c>
      <c r="F113" s="294" t="s">
        <v>461</v>
      </c>
      <c r="G113" s="99" t="s">
        <v>470</v>
      </c>
      <c r="H113" s="295">
        <v>15260</v>
      </c>
      <c r="I113" s="295">
        <v>10990</v>
      </c>
      <c r="J113" s="100">
        <f t="shared" si="0"/>
        <v>4270</v>
      </c>
      <c r="K113" s="174"/>
    </row>
    <row r="114" spans="2:11" ht="24.95" customHeight="1" x14ac:dyDescent="0.25">
      <c r="B114" s="293">
        <v>344</v>
      </c>
      <c r="C114" s="291">
        <v>44327</v>
      </c>
      <c r="D114" s="294">
        <v>0.59583333333333333</v>
      </c>
      <c r="E114" s="294">
        <v>0.6020833333333333</v>
      </c>
      <c r="F114" s="294" t="s">
        <v>458</v>
      </c>
      <c r="G114" s="99" t="s">
        <v>474</v>
      </c>
      <c r="H114" s="295">
        <v>19830</v>
      </c>
      <c r="I114" s="295">
        <v>10710</v>
      </c>
      <c r="J114" s="100">
        <f t="shared" si="0"/>
        <v>9120</v>
      </c>
      <c r="K114" s="174"/>
    </row>
    <row r="115" spans="2:11" ht="24.95" customHeight="1" x14ac:dyDescent="0.25">
      <c r="B115" s="293">
        <v>345</v>
      </c>
      <c r="C115" s="291">
        <v>44327</v>
      </c>
      <c r="D115" s="294">
        <v>0.59652777777777777</v>
      </c>
      <c r="E115" s="294">
        <v>0.60347222222222219</v>
      </c>
      <c r="F115" s="294" t="s">
        <v>467</v>
      </c>
      <c r="G115" s="99" t="s">
        <v>480</v>
      </c>
      <c r="H115" s="295">
        <v>15610</v>
      </c>
      <c r="I115" s="295">
        <v>10600</v>
      </c>
      <c r="J115" s="100">
        <f t="shared" si="0"/>
        <v>5010</v>
      </c>
      <c r="K115" s="174"/>
    </row>
    <row r="116" spans="2:11" ht="24.95" customHeight="1" x14ac:dyDescent="0.25">
      <c r="B116" s="297">
        <v>347</v>
      </c>
      <c r="C116" s="291">
        <v>44327</v>
      </c>
      <c r="D116" s="298">
        <v>0.61805555555555558</v>
      </c>
      <c r="E116" s="298">
        <v>0.62430555555555556</v>
      </c>
      <c r="F116" s="294" t="s">
        <v>464</v>
      </c>
      <c r="G116" s="299" t="s">
        <v>472</v>
      </c>
      <c r="H116" s="300">
        <v>15650</v>
      </c>
      <c r="I116" s="300">
        <v>10720</v>
      </c>
      <c r="J116" s="100">
        <f t="shared" si="0"/>
        <v>4930</v>
      </c>
      <c r="K116" s="174"/>
    </row>
    <row r="117" spans="2:11" ht="24.95" customHeight="1" x14ac:dyDescent="0.25">
      <c r="B117" s="293">
        <v>351</v>
      </c>
      <c r="C117" s="291">
        <v>44327</v>
      </c>
      <c r="D117" s="294">
        <v>0.87916666666666676</v>
      </c>
      <c r="E117" s="294">
        <v>0.89583333333333337</v>
      </c>
      <c r="F117" s="294" t="s">
        <v>458</v>
      </c>
      <c r="G117" s="99" t="s">
        <v>483</v>
      </c>
      <c r="H117" s="295">
        <v>19380</v>
      </c>
      <c r="I117" s="295">
        <v>10910</v>
      </c>
      <c r="J117" s="100">
        <f t="shared" si="0"/>
        <v>8470</v>
      </c>
      <c r="K117" s="174"/>
    </row>
    <row r="118" spans="2:11" ht="24.95" customHeight="1" x14ac:dyDescent="0.25">
      <c r="B118" s="293">
        <v>352</v>
      </c>
      <c r="C118" s="291">
        <v>44327</v>
      </c>
      <c r="D118" s="294">
        <v>0.89861111111111114</v>
      </c>
      <c r="E118" s="294">
        <v>0.90833333333333333</v>
      </c>
      <c r="F118" s="294" t="s">
        <v>467</v>
      </c>
      <c r="G118" s="99" t="s">
        <v>465</v>
      </c>
      <c r="H118" s="295">
        <v>18600</v>
      </c>
      <c r="I118" s="295">
        <v>10850</v>
      </c>
      <c r="J118" s="100">
        <f t="shared" si="0"/>
        <v>7750</v>
      </c>
      <c r="K118" s="174"/>
    </row>
    <row r="119" spans="2:11" ht="24.95" customHeight="1" x14ac:dyDescent="0.25">
      <c r="B119" s="293">
        <v>353</v>
      </c>
      <c r="C119" s="291">
        <v>44327</v>
      </c>
      <c r="D119" s="294">
        <v>0.94930555555555562</v>
      </c>
      <c r="E119" s="294">
        <v>0.95694444444444438</v>
      </c>
      <c r="F119" s="294" t="s">
        <v>458</v>
      </c>
      <c r="G119" s="99" t="s">
        <v>483</v>
      </c>
      <c r="H119" s="295">
        <v>13670</v>
      </c>
      <c r="I119" s="295">
        <v>10930</v>
      </c>
      <c r="J119" s="100">
        <f t="shared" si="0"/>
        <v>2740</v>
      </c>
      <c r="K119" s="174"/>
    </row>
    <row r="120" spans="2:11" ht="24.95" customHeight="1" x14ac:dyDescent="0.25">
      <c r="B120" s="293">
        <v>354</v>
      </c>
      <c r="C120" s="291">
        <v>44328</v>
      </c>
      <c r="D120" s="294">
        <v>4.1666666666666666E-3</v>
      </c>
      <c r="E120" s="294">
        <v>1.5972222222222224E-2</v>
      </c>
      <c r="F120" s="294" t="s">
        <v>461</v>
      </c>
      <c r="G120" s="99" t="s">
        <v>462</v>
      </c>
      <c r="H120" s="295">
        <v>19910</v>
      </c>
      <c r="I120" s="295">
        <v>11060</v>
      </c>
      <c r="J120" s="100">
        <f t="shared" si="0"/>
        <v>8850</v>
      </c>
      <c r="K120" s="174"/>
    </row>
    <row r="121" spans="2:11" ht="24.95" customHeight="1" x14ac:dyDescent="0.25">
      <c r="B121" s="293">
        <v>355</v>
      </c>
      <c r="C121" s="291">
        <v>44328</v>
      </c>
      <c r="D121" s="294">
        <v>7.2222222222222229E-2</v>
      </c>
      <c r="E121" s="294">
        <v>8.0555555555555561E-2</v>
      </c>
      <c r="F121" s="294" t="s">
        <v>467</v>
      </c>
      <c r="G121" s="99" t="s">
        <v>465</v>
      </c>
      <c r="H121" s="295">
        <v>17790</v>
      </c>
      <c r="I121" s="295">
        <v>10840</v>
      </c>
      <c r="J121" s="100">
        <f t="shared" ref="J121:J347" si="1">H121-I121</f>
        <v>6950</v>
      </c>
      <c r="K121" s="174"/>
    </row>
    <row r="122" spans="2:11" ht="24.95" customHeight="1" x14ac:dyDescent="0.25">
      <c r="B122" s="293">
        <v>363</v>
      </c>
      <c r="C122" s="291">
        <v>44328</v>
      </c>
      <c r="D122" s="294">
        <v>0.45069444444444445</v>
      </c>
      <c r="E122" s="294">
        <v>0.45694444444444443</v>
      </c>
      <c r="F122" s="294" t="s">
        <v>482</v>
      </c>
      <c r="G122" s="99" t="s">
        <v>474</v>
      </c>
      <c r="H122" s="295">
        <v>10040</v>
      </c>
      <c r="I122" s="295">
        <v>7510</v>
      </c>
      <c r="J122" s="100">
        <f t="shared" si="1"/>
        <v>2530</v>
      </c>
      <c r="K122" s="174"/>
    </row>
    <row r="123" spans="2:11" ht="24.95" customHeight="1" x14ac:dyDescent="0.25">
      <c r="B123" s="293">
        <v>365</v>
      </c>
      <c r="C123" s="291">
        <v>44328</v>
      </c>
      <c r="D123" s="294">
        <v>0.47222222222222227</v>
      </c>
      <c r="E123" s="294">
        <v>0.47986111111111113</v>
      </c>
      <c r="F123" s="294" t="s">
        <v>461</v>
      </c>
      <c r="G123" s="99" t="s">
        <v>470</v>
      </c>
      <c r="H123" s="295">
        <v>21220</v>
      </c>
      <c r="I123" s="295">
        <v>10970</v>
      </c>
      <c r="J123" s="100">
        <f t="shared" si="1"/>
        <v>10250</v>
      </c>
      <c r="K123" s="174"/>
    </row>
    <row r="124" spans="2:11" ht="24.95" customHeight="1" x14ac:dyDescent="0.25">
      <c r="B124" s="293">
        <v>367</v>
      </c>
      <c r="C124" s="291">
        <v>44328</v>
      </c>
      <c r="D124" s="294">
        <v>0.50972222222222219</v>
      </c>
      <c r="E124" s="294">
        <v>0.5131944444444444</v>
      </c>
      <c r="F124" s="294" t="s">
        <v>482</v>
      </c>
      <c r="G124" s="99" t="s">
        <v>474</v>
      </c>
      <c r="H124" s="295">
        <v>8860</v>
      </c>
      <c r="I124" s="295">
        <v>7480</v>
      </c>
      <c r="J124" s="100">
        <f t="shared" si="1"/>
        <v>1380</v>
      </c>
      <c r="K124" s="174"/>
    </row>
    <row r="125" spans="2:11" ht="24.95" customHeight="1" x14ac:dyDescent="0.25">
      <c r="B125" s="293">
        <v>369</v>
      </c>
      <c r="C125" s="291">
        <v>44328</v>
      </c>
      <c r="D125" s="294">
        <v>0.5180555555555556</v>
      </c>
      <c r="E125" s="294">
        <v>0.52708333333333335</v>
      </c>
      <c r="F125" s="294" t="s">
        <v>467</v>
      </c>
      <c r="G125" s="99" t="s">
        <v>480</v>
      </c>
      <c r="H125" s="295">
        <v>16110</v>
      </c>
      <c r="I125" s="295">
        <v>10830</v>
      </c>
      <c r="J125" s="100">
        <f t="shared" si="1"/>
        <v>5280</v>
      </c>
      <c r="K125" s="174"/>
    </row>
    <row r="126" spans="2:11" ht="24.95" customHeight="1" x14ac:dyDescent="0.25">
      <c r="B126" s="297">
        <v>368</v>
      </c>
      <c r="C126" s="291">
        <v>44328</v>
      </c>
      <c r="D126" s="298">
        <v>0.52013888888888882</v>
      </c>
      <c r="E126" s="298">
        <v>0.52638888888888891</v>
      </c>
      <c r="F126" s="294" t="s">
        <v>464</v>
      </c>
      <c r="G126" s="299" t="s">
        <v>472</v>
      </c>
      <c r="H126" s="300">
        <v>18420</v>
      </c>
      <c r="I126" s="300">
        <v>10740</v>
      </c>
      <c r="J126" s="100">
        <f t="shared" si="1"/>
        <v>7680</v>
      </c>
      <c r="K126" s="174"/>
    </row>
    <row r="127" spans="2:11" ht="24.95" customHeight="1" x14ac:dyDescent="0.25">
      <c r="B127" s="297">
        <v>370</v>
      </c>
      <c r="C127" s="291">
        <v>44328</v>
      </c>
      <c r="D127" s="298">
        <v>0.52847222222222223</v>
      </c>
      <c r="E127" s="298">
        <v>0.5444444444444444</v>
      </c>
      <c r="F127" s="294" t="s">
        <v>458</v>
      </c>
      <c r="G127" s="299" t="s">
        <v>481</v>
      </c>
      <c r="H127" s="300">
        <v>18270</v>
      </c>
      <c r="I127" s="300">
        <v>10610</v>
      </c>
      <c r="J127" s="100">
        <f t="shared" si="1"/>
        <v>7660</v>
      </c>
      <c r="K127" s="174"/>
    </row>
    <row r="128" spans="2:11" ht="24.95" customHeight="1" x14ac:dyDescent="0.25">
      <c r="B128" s="297">
        <v>381</v>
      </c>
      <c r="C128" s="291">
        <v>44328</v>
      </c>
      <c r="D128" s="298">
        <v>0.8534722222222223</v>
      </c>
      <c r="E128" s="301">
        <v>0.86041666666666661</v>
      </c>
      <c r="F128" s="294" t="s">
        <v>461</v>
      </c>
      <c r="G128" s="299" t="s">
        <v>462</v>
      </c>
      <c r="H128" s="300">
        <v>18470</v>
      </c>
      <c r="I128" s="300">
        <v>11130</v>
      </c>
      <c r="J128" s="100">
        <f t="shared" si="1"/>
        <v>7340</v>
      </c>
      <c r="K128" s="174"/>
    </row>
    <row r="129" spans="2:11" ht="24.95" customHeight="1" x14ac:dyDescent="0.25">
      <c r="B129" s="297">
        <v>382</v>
      </c>
      <c r="C129" s="291">
        <v>44328</v>
      </c>
      <c r="D129" s="298">
        <v>0.8979166666666667</v>
      </c>
      <c r="E129" s="298">
        <v>0.90625</v>
      </c>
      <c r="F129" s="298" t="s">
        <v>464</v>
      </c>
      <c r="G129" s="299" t="s">
        <v>483</v>
      </c>
      <c r="H129" s="300">
        <v>19210</v>
      </c>
      <c r="I129" s="300">
        <v>10800</v>
      </c>
      <c r="J129" s="100">
        <f t="shared" si="1"/>
        <v>8410</v>
      </c>
      <c r="K129" s="174"/>
    </row>
    <row r="130" spans="2:11" ht="24.95" customHeight="1" x14ac:dyDescent="0.25">
      <c r="B130" s="297">
        <v>383</v>
      </c>
      <c r="C130" s="291">
        <v>44328</v>
      </c>
      <c r="D130" s="298">
        <v>0.9555555555555556</v>
      </c>
      <c r="E130" s="298">
        <v>0.96319444444444446</v>
      </c>
      <c r="F130" s="294" t="s">
        <v>467</v>
      </c>
      <c r="G130" s="299" t="s">
        <v>465</v>
      </c>
      <c r="H130" s="300">
        <v>20390</v>
      </c>
      <c r="I130" s="300">
        <v>10980</v>
      </c>
      <c r="J130" s="100">
        <f t="shared" si="1"/>
        <v>9410</v>
      </c>
      <c r="K130" s="174"/>
    </row>
    <row r="131" spans="2:11" ht="24.95" customHeight="1" x14ac:dyDescent="0.25">
      <c r="B131" s="297">
        <v>384</v>
      </c>
      <c r="C131" s="291">
        <v>44328</v>
      </c>
      <c r="D131" s="298">
        <v>0.97152777777777777</v>
      </c>
      <c r="E131" s="298">
        <v>0.9770833333333333</v>
      </c>
      <c r="F131" s="294" t="s">
        <v>464</v>
      </c>
      <c r="G131" s="299" t="s">
        <v>483</v>
      </c>
      <c r="H131" s="300">
        <v>13380</v>
      </c>
      <c r="I131" s="300">
        <v>10970</v>
      </c>
      <c r="J131" s="100">
        <f t="shared" si="1"/>
        <v>2410</v>
      </c>
      <c r="K131" s="174"/>
    </row>
    <row r="132" spans="2:11" ht="24.95" customHeight="1" x14ac:dyDescent="0.25">
      <c r="B132" s="297">
        <v>385</v>
      </c>
      <c r="C132" s="291">
        <v>44328</v>
      </c>
      <c r="D132" s="298">
        <v>0.99444444444444446</v>
      </c>
      <c r="E132" s="298">
        <v>6.9444444444444447E-4</v>
      </c>
      <c r="F132" s="294" t="s">
        <v>461</v>
      </c>
      <c r="G132" s="299" t="s">
        <v>462</v>
      </c>
      <c r="H132" s="300">
        <v>16520</v>
      </c>
      <c r="I132" s="300">
        <v>11270</v>
      </c>
      <c r="J132" s="100">
        <f t="shared" si="1"/>
        <v>5250</v>
      </c>
      <c r="K132" s="174"/>
    </row>
    <row r="133" spans="2:11" ht="24.95" customHeight="1" x14ac:dyDescent="0.25">
      <c r="B133" s="297">
        <v>386</v>
      </c>
      <c r="C133" s="291">
        <v>44329</v>
      </c>
      <c r="D133" s="298">
        <v>8.3333333333333332E-3</v>
      </c>
      <c r="E133" s="298">
        <v>1.5972222222222224E-2</v>
      </c>
      <c r="F133" s="298" t="s">
        <v>467</v>
      </c>
      <c r="G133" s="299" t="s">
        <v>465</v>
      </c>
      <c r="H133" s="300">
        <v>14260</v>
      </c>
      <c r="I133" s="300">
        <v>10920</v>
      </c>
      <c r="J133" s="100">
        <f t="shared" si="1"/>
        <v>3340</v>
      </c>
      <c r="K133" s="174"/>
    </row>
    <row r="134" spans="2:11" ht="24.95" customHeight="1" x14ac:dyDescent="0.25">
      <c r="B134" s="297">
        <v>388</v>
      </c>
      <c r="C134" s="291">
        <v>44329</v>
      </c>
      <c r="D134" s="298">
        <v>0.43611111111111112</v>
      </c>
      <c r="E134" s="298">
        <v>0.44305555555555554</v>
      </c>
      <c r="F134" s="298" t="s">
        <v>458</v>
      </c>
      <c r="G134" s="299" t="s">
        <v>481</v>
      </c>
      <c r="H134" s="300">
        <v>14290</v>
      </c>
      <c r="I134" s="300">
        <v>10800</v>
      </c>
      <c r="J134" s="100">
        <f t="shared" si="1"/>
        <v>3490</v>
      </c>
      <c r="K134" s="174"/>
    </row>
    <row r="135" spans="2:11" ht="24.95" customHeight="1" x14ac:dyDescent="0.25">
      <c r="B135" s="297">
        <v>389</v>
      </c>
      <c r="C135" s="291">
        <v>44329</v>
      </c>
      <c r="D135" s="298">
        <v>0.47500000000000003</v>
      </c>
      <c r="E135" s="298">
        <v>0.4826388888888889</v>
      </c>
      <c r="F135" s="298" t="s">
        <v>461</v>
      </c>
      <c r="G135" s="299" t="s">
        <v>470</v>
      </c>
      <c r="H135" s="300">
        <v>20580</v>
      </c>
      <c r="I135" s="300">
        <v>10960</v>
      </c>
      <c r="J135" s="100">
        <f t="shared" si="1"/>
        <v>9620</v>
      </c>
      <c r="K135" s="174"/>
    </row>
    <row r="136" spans="2:11" ht="24.95" customHeight="1" x14ac:dyDescent="0.25">
      <c r="B136" s="297">
        <v>391</v>
      </c>
      <c r="C136" s="291">
        <v>44329</v>
      </c>
      <c r="D136" s="298">
        <v>0.48402777777777778</v>
      </c>
      <c r="E136" s="298">
        <v>0.4909722222222222</v>
      </c>
      <c r="F136" s="298" t="s">
        <v>464</v>
      </c>
      <c r="G136" s="299" t="s">
        <v>474</v>
      </c>
      <c r="H136" s="300">
        <v>18340</v>
      </c>
      <c r="I136" s="300">
        <v>10820</v>
      </c>
      <c r="J136" s="100">
        <f t="shared" si="1"/>
        <v>7520</v>
      </c>
      <c r="K136" s="174"/>
    </row>
    <row r="137" spans="2:11" ht="24.95" customHeight="1" x14ac:dyDescent="0.25">
      <c r="B137" s="297">
        <v>392</v>
      </c>
      <c r="C137" s="291">
        <v>44329</v>
      </c>
      <c r="D137" s="298">
        <v>0.53888888888888886</v>
      </c>
      <c r="E137" s="298">
        <v>0.54583333333333328</v>
      </c>
      <c r="F137" s="298" t="s">
        <v>467</v>
      </c>
      <c r="G137" s="299" t="s">
        <v>480</v>
      </c>
      <c r="H137" s="300">
        <v>17060</v>
      </c>
      <c r="I137" s="300">
        <v>10620</v>
      </c>
      <c r="J137" s="100">
        <f t="shared" si="1"/>
        <v>6440</v>
      </c>
      <c r="K137" s="174"/>
    </row>
    <row r="138" spans="2:11" ht="24.95" customHeight="1" x14ac:dyDescent="0.25">
      <c r="B138" s="297">
        <v>393</v>
      </c>
      <c r="C138" s="291">
        <v>44329</v>
      </c>
      <c r="D138" s="298">
        <v>0.56041666666666667</v>
      </c>
      <c r="E138" s="298">
        <v>0.56805555555555554</v>
      </c>
      <c r="F138" s="294" t="s">
        <v>461</v>
      </c>
      <c r="G138" s="299" t="s">
        <v>470</v>
      </c>
      <c r="H138" s="300">
        <v>12890</v>
      </c>
      <c r="I138" s="300">
        <v>11010</v>
      </c>
      <c r="J138" s="100">
        <f t="shared" si="1"/>
        <v>1880</v>
      </c>
      <c r="K138" s="174"/>
    </row>
    <row r="139" spans="2:11" ht="24.95" customHeight="1" x14ac:dyDescent="0.25">
      <c r="B139" s="297">
        <v>394</v>
      </c>
      <c r="C139" s="291">
        <v>44329</v>
      </c>
      <c r="D139" s="298">
        <v>0.57291666666666663</v>
      </c>
      <c r="E139" s="298">
        <v>0.57916666666666672</v>
      </c>
      <c r="F139" s="294" t="s">
        <v>464</v>
      </c>
      <c r="G139" s="299" t="s">
        <v>474</v>
      </c>
      <c r="H139" s="300">
        <v>13820</v>
      </c>
      <c r="I139" s="300">
        <v>10670</v>
      </c>
      <c r="J139" s="100">
        <f t="shared" si="1"/>
        <v>3150</v>
      </c>
      <c r="K139" s="174"/>
    </row>
    <row r="140" spans="2:11" ht="24.95" customHeight="1" x14ac:dyDescent="0.25">
      <c r="B140" s="293">
        <v>395</v>
      </c>
      <c r="C140" s="291">
        <v>44329</v>
      </c>
      <c r="D140" s="294">
        <v>0.65277777777777779</v>
      </c>
      <c r="E140" s="294">
        <v>0.66180555555555554</v>
      </c>
      <c r="F140" s="294" t="s">
        <v>482</v>
      </c>
      <c r="G140" s="99" t="s">
        <v>468</v>
      </c>
      <c r="H140" s="295">
        <v>10910</v>
      </c>
      <c r="I140" s="295">
        <v>7570</v>
      </c>
      <c r="J140" s="100">
        <f t="shared" si="1"/>
        <v>3340</v>
      </c>
      <c r="K140" s="174"/>
    </row>
    <row r="141" spans="2:11" ht="24.95" customHeight="1" x14ac:dyDescent="0.25">
      <c r="B141" s="293">
        <v>396</v>
      </c>
      <c r="C141" s="291">
        <v>44329</v>
      </c>
      <c r="D141" s="294">
        <v>0.90972222222222221</v>
      </c>
      <c r="E141" s="294">
        <v>0.9194444444444444</v>
      </c>
      <c r="F141" s="294" t="s">
        <v>458</v>
      </c>
      <c r="G141" s="99" t="s">
        <v>483</v>
      </c>
      <c r="H141" s="295">
        <v>18780</v>
      </c>
      <c r="I141" s="295">
        <v>10640</v>
      </c>
      <c r="J141" s="100">
        <f t="shared" si="1"/>
        <v>8140</v>
      </c>
      <c r="K141" s="174"/>
    </row>
    <row r="142" spans="2:11" ht="24.95" customHeight="1" x14ac:dyDescent="0.25">
      <c r="B142" s="293">
        <v>397</v>
      </c>
      <c r="C142" s="291">
        <v>44329</v>
      </c>
      <c r="D142" s="294">
        <v>0.92708333333333337</v>
      </c>
      <c r="E142" s="294">
        <v>0.93611111111111101</v>
      </c>
      <c r="F142" s="294" t="s">
        <v>461</v>
      </c>
      <c r="G142" s="99" t="s">
        <v>462</v>
      </c>
      <c r="H142" s="295">
        <v>19110</v>
      </c>
      <c r="I142" s="295">
        <v>11120</v>
      </c>
      <c r="J142" s="100">
        <f t="shared" si="1"/>
        <v>7990</v>
      </c>
      <c r="K142" s="174"/>
    </row>
    <row r="143" spans="2:11" ht="24.95" customHeight="1" x14ac:dyDescent="0.25">
      <c r="B143" s="293">
        <v>398</v>
      </c>
      <c r="C143" s="291">
        <v>44329</v>
      </c>
      <c r="D143" s="294">
        <v>0.97569444444444453</v>
      </c>
      <c r="E143" s="294">
        <v>0.98749999999999993</v>
      </c>
      <c r="F143" s="294" t="s">
        <v>464</v>
      </c>
      <c r="G143" s="99" t="s">
        <v>465</v>
      </c>
      <c r="H143" s="295">
        <v>18960</v>
      </c>
      <c r="I143" s="295">
        <v>10800</v>
      </c>
      <c r="J143" s="100">
        <f t="shared" si="1"/>
        <v>8160</v>
      </c>
      <c r="K143" s="174"/>
    </row>
    <row r="144" spans="2:11" ht="24.95" customHeight="1" x14ac:dyDescent="0.25">
      <c r="B144" s="293">
        <v>400</v>
      </c>
      <c r="C144" s="291">
        <v>44330</v>
      </c>
      <c r="D144" s="294">
        <v>0.4597222222222222</v>
      </c>
      <c r="E144" s="294">
        <v>0.46666666666666662</v>
      </c>
      <c r="F144" s="294" t="s">
        <v>482</v>
      </c>
      <c r="G144" s="99" t="s">
        <v>468</v>
      </c>
      <c r="H144" s="295">
        <v>9800</v>
      </c>
      <c r="I144" s="295">
        <v>7450</v>
      </c>
      <c r="J144" s="100">
        <f t="shared" si="1"/>
        <v>2350</v>
      </c>
      <c r="K144" s="174"/>
    </row>
    <row r="145" spans="2:11" ht="24.95" customHeight="1" x14ac:dyDescent="0.25">
      <c r="B145" s="293">
        <v>401</v>
      </c>
      <c r="C145" s="291">
        <v>44330</v>
      </c>
      <c r="D145" s="294">
        <v>0.47638888888888892</v>
      </c>
      <c r="E145" s="294">
        <v>0.48541666666666666</v>
      </c>
      <c r="F145" s="294" t="s">
        <v>461</v>
      </c>
      <c r="G145" s="99" t="s">
        <v>470</v>
      </c>
      <c r="H145" s="295">
        <v>20690</v>
      </c>
      <c r="I145" s="295">
        <v>11110</v>
      </c>
      <c r="J145" s="100">
        <f t="shared" si="1"/>
        <v>9580</v>
      </c>
      <c r="K145" s="174"/>
    </row>
    <row r="146" spans="2:11" ht="24.95" customHeight="1" x14ac:dyDescent="0.25">
      <c r="B146" s="293">
        <v>403</v>
      </c>
      <c r="C146" s="291">
        <v>44330</v>
      </c>
      <c r="D146" s="294">
        <v>0.55277777777777781</v>
      </c>
      <c r="E146" s="294">
        <v>0.55902777777777779</v>
      </c>
      <c r="F146" s="294" t="s">
        <v>458</v>
      </c>
      <c r="G146" s="99" t="s">
        <v>481</v>
      </c>
      <c r="H146" s="295">
        <v>19030</v>
      </c>
      <c r="I146" s="295">
        <v>10920</v>
      </c>
      <c r="J146" s="100">
        <f t="shared" si="1"/>
        <v>8110</v>
      </c>
      <c r="K146" s="174"/>
    </row>
    <row r="147" spans="2:11" ht="24.95" customHeight="1" x14ac:dyDescent="0.25">
      <c r="B147" s="293">
        <v>404</v>
      </c>
      <c r="C147" s="291">
        <v>44330</v>
      </c>
      <c r="D147" s="294">
        <v>0.56180555555555556</v>
      </c>
      <c r="E147" s="294">
        <v>0.56944444444444442</v>
      </c>
      <c r="F147" s="294" t="s">
        <v>464</v>
      </c>
      <c r="G147" s="99" t="s">
        <v>472</v>
      </c>
      <c r="H147" s="295">
        <v>18430</v>
      </c>
      <c r="I147" s="295">
        <v>10730</v>
      </c>
      <c r="J147" s="100">
        <f t="shared" si="1"/>
        <v>7700</v>
      </c>
      <c r="K147" s="174"/>
    </row>
    <row r="148" spans="2:11" ht="24.95" customHeight="1" x14ac:dyDescent="0.25">
      <c r="B148" s="293">
        <v>405</v>
      </c>
      <c r="C148" s="291">
        <v>44330</v>
      </c>
      <c r="D148" s="294">
        <v>0.59097222222222223</v>
      </c>
      <c r="E148" s="294">
        <v>0.59861111111111109</v>
      </c>
      <c r="F148" s="294" t="s">
        <v>467</v>
      </c>
      <c r="G148" s="99" t="s">
        <v>474</v>
      </c>
      <c r="H148" s="295">
        <v>16540</v>
      </c>
      <c r="I148" s="295">
        <v>10900</v>
      </c>
      <c r="J148" s="100">
        <f t="shared" si="1"/>
        <v>5640</v>
      </c>
      <c r="K148" s="174"/>
    </row>
    <row r="149" spans="2:11" ht="24.95" customHeight="1" x14ac:dyDescent="0.25">
      <c r="B149" s="293">
        <v>408</v>
      </c>
      <c r="C149" s="291">
        <v>44330</v>
      </c>
      <c r="D149" s="294">
        <v>0.91180555555555554</v>
      </c>
      <c r="E149" s="294">
        <v>0.92083333333333339</v>
      </c>
      <c r="F149" s="294" t="s">
        <v>461</v>
      </c>
      <c r="G149" s="99" t="s">
        <v>462</v>
      </c>
      <c r="H149" s="295">
        <v>19690</v>
      </c>
      <c r="I149" s="295">
        <v>11230</v>
      </c>
      <c r="J149" s="100">
        <f t="shared" si="1"/>
        <v>8460</v>
      </c>
      <c r="K149" s="174"/>
    </row>
    <row r="150" spans="2:11" ht="24.95" customHeight="1" x14ac:dyDescent="0.25">
      <c r="B150" s="293">
        <v>409</v>
      </c>
      <c r="C150" s="291">
        <v>44330</v>
      </c>
      <c r="D150" s="294">
        <v>0.92847222222222225</v>
      </c>
      <c r="E150" s="294">
        <v>0.93611111111111101</v>
      </c>
      <c r="F150" s="294" t="s">
        <v>464</v>
      </c>
      <c r="G150" s="99" t="s">
        <v>465</v>
      </c>
      <c r="H150" s="295">
        <v>20690</v>
      </c>
      <c r="I150" s="295">
        <v>10960</v>
      </c>
      <c r="J150" s="100">
        <f t="shared" si="1"/>
        <v>9730</v>
      </c>
      <c r="K150" s="174"/>
    </row>
    <row r="151" spans="2:11" ht="24.95" customHeight="1" x14ac:dyDescent="0.25">
      <c r="B151" s="293">
        <v>410</v>
      </c>
      <c r="C151" s="291">
        <v>44330</v>
      </c>
      <c r="D151" s="294">
        <v>0.93958333333333333</v>
      </c>
      <c r="E151" s="294">
        <v>0.94652777777777775</v>
      </c>
      <c r="F151" s="294" t="s">
        <v>458</v>
      </c>
      <c r="G151" s="99" t="s">
        <v>483</v>
      </c>
      <c r="H151" s="295">
        <v>21170</v>
      </c>
      <c r="I151" s="295">
        <v>10820</v>
      </c>
      <c r="J151" s="100">
        <f t="shared" si="1"/>
        <v>10350</v>
      </c>
      <c r="K151" s="174"/>
    </row>
    <row r="152" spans="2:11" ht="24.95" customHeight="1" x14ac:dyDescent="0.25">
      <c r="B152" s="293">
        <v>411</v>
      </c>
      <c r="C152" s="291">
        <v>44330</v>
      </c>
      <c r="D152" s="294">
        <v>0.98055555555555562</v>
      </c>
      <c r="E152" s="294">
        <v>0.98749999999999993</v>
      </c>
      <c r="F152" s="294" t="s">
        <v>458</v>
      </c>
      <c r="G152" s="99" t="s">
        <v>483</v>
      </c>
      <c r="H152" s="295">
        <v>11820</v>
      </c>
      <c r="I152" s="295">
        <v>10810</v>
      </c>
      <c r="J152" s="100">
        <f t="shared" si="1"/>
        <v>1010</v>
      </c>
      <c r="K152" s="174"/>
    </row>
    <row r="153" spans="2:11" ht="24.95" customHeight="1" x14ac:dyDescent="0.25">
      <c r="B153" s="293">
        <v>412</v>
      </c>
      <c r="C153" s="291">
        <v>44331</v>
      </c>
      <c r="D153" s="294">
        <v>9.7222222222222224E-3</v>
      </c>
      <c r="E153" s="294">
        <v>1.5972222222222224E-2</v>
      </c>
      <c r="F153" s="294" t="s">
        <v>464</v>
      </c>
      <c r="G153" s="99" t="s">
        <v>465</v>
      </c>
      <c r="H153" s="295">
        <v>15110</v>
      </c>
      <c r="I153" s="295">
        <v>10850</v>
      </c>
      <c r="J153" s="100">
        <f t="shared" si="1"/>
        <v>4260</v>
      </c>
      <c r="K153" s="174"/>
    </row>
    <row r="154" spans="2:11" ht="24.95" customHeight="1" x14ac:dyDescent="0.25">
      <c r="B154" s="297">
        <v>413</v>
      </c>
      <c r="C154" s="291">
        <v>44331</v>
      </c>
      <c r="D154" s="298">
        <v>3.6111111111111115E-2</v>
      </c>
      <c r="E154" s="298">
        <v>4.3055555555555562E-2</v>
      </c>
      <c r="F154" s="294" t="s">
        <v>461</v>
      </c>
      <c r="G154" s="299" t="s">
        <v>462</v>
      </c>
      <c r="H154" s="300">
        <v>17010</v>
      </c>
      <c r="I154" s="300">
        <v>11150</v>
      </c>
      <c r="J154" s="100">
        <f t="shared" si="1"/>
        <v>5860</v>
      </c>
      <c r="K154" s="174"/>
    </row>
    <row r="155" spans="2:11" ht="24.95" customHeight="1" x14ac:dyDescent="0.25">
      <c r="B155" s="293">
        <v>416</v>
      </c>
      <c r="C155" s="291">
        <v>44331</v>
      </c>
      <c r="D155" s="294">
        <v>0.49652777777777773</v>
      </c>
      <c r="E155" s="294">
        <v>0.5083333333333333</v>
      </c>
      <c r="F155" s="294" t="s">
        <v>467</v>
      </c>
      <c r="G155" s="99" t="s">
        <v>480</v>
      </c>
      <c r="H155" s="295">
        <v>17370</v>
      </c>
      <c r="I155" s="295">
        <v>10560</v>
      </c>
      <c r="J155" s="100">
        <f t="shared" si="1"/>
        <v>6810</v>
      </c>
      <c r="K155" s="174"/>
    </row>
    <row r="156" spans="2:11" ht="24.95" customHeight="1" x14ac:dyDescent="0.25">
      <c r="B156" s="293">
        <v>417</v>
      </c>
      <c r="C156" s="291">
        <v>44331</v>
      </c>
      <c r="D156" s="294">
        <v>0.51388888888888895</v>
      </c>
      <c r="E156" s="294">
        <v>0.52152777777777781</v>
      </c>
      <c r="F156" s="294" t="s">
        <v>461</v>
      </c>
      <c r="G156" s="99" t="s">
        <v>474</v>
      </c>
      <c r="H156" s="295">
        <v>19640</v>
      </c>
      <c r="I156" s="295">
        <v>11020</v>
      </c>
      <c r="J156" s="100">
        <f t="shared" si="1"/>
        <v>8620</v>
      </c>
      <c r="K156" s="174"/>
    </row>
    <row r="157" spans="2:11" ht="24.95" customHeight="1" x14ac:dyDescent="0.25">
      <c r="B157" s="293">
        <v>418</v>
      </c>
      <c r="C157" s="291">
        <v>44331</v>
      </c>
      <c r="D157" s="294">
        <v>0.52430555555555558</v>
      </c>
      <c r="E157" s="294">
        <v>0.53125</v>
      </c>
      <c r="F157" s="294" t="s">
        <v>464</v>
      </c>
      <c r="G157" s="99" t="s">
        <v>472</v>
      </c>
      <c r="H157" s="295">
        <v>19530</v>
      </c>
      <c r="I157" s="295">
        <v>10690</v>
      </c>
      <c r="J157" s="100">
        <f t="shared" si="1"/>
        <v>8840</v>
      </c>
      <c r="K157" s="174"/>
    </row>
    <row r="158" spans="2:11" ht="24.95" customHeight="1" x14ac:dyDescent="0.25">
      <c r="B158" s="293">
        <v>419</v>
      </c>
      <c r="C158" s="291">
        <v>44331</v>
      </c>
      <c r="D158" s="294">
        <v>0.52569444444444446</v>
      </c>
      <c r="E158" s="294">
        <v>0.53402777777777777</v>
      </c>
      <c r="F158" s="294" t="s">
        <v>458</v>
      </c>
      <c r="G158" s="99" t="s">
        <v>468</v>
      </c>
      <c r="H158" s="295">
        <v>19190</v>
      </c>
      <c r="I158" s="295">
        <v>10670</v>
      </c>
      <c r="J158" s="100">
        <f t="shared" si="1"/>
        <v>8520</v>
      </c>
      <c r="K158" s="174"/>
    </row>
    <row r="159" spans="2:11" ht="24.95" customHeight="1" x14ac:dyDescent="0.25">
      <c r="B159" s="293">
        <v>420</v>
      </c>
      <c r="C159" s="291">
        <v>44331</v>
      </c>
      <c r="D159" s="294">
        <v>0.68472222222222223</v>
      </c>
      <c r="E159" s="294">
        <v>0.69097222222222221</v>
      </c>
      <c r="F159" s="294" t="s">
        <v>461</v>
      </c>
      <c r="G159" s="99" t="s">
        <v>474</v>
      </c>
      <c r="H159" s="295">
        <v>15490</v>
      </c>
      <c r="I159" s="295">
        <v>10850</v>
      </c>
      <c r="J159" s="100">
        <f t="shared" si="1"/>
        <v>4640</v>
      </c>
      <c r="K159" s="174"/>
    </row>
    <row r="160" spans="2:11" ht="24.95" customHeight="1" x14ac:dyDescent="0.25">
      <c r="B160" s="293">
        <v>421</v>
      </c>
      <c r="C160" s="291">
        <v>44331</v>
      </c>
      <c r="D160" s="294">
        <v>0.89236111111111116</v>
      </c>
      <c r="E160" s="294">
        <v>0.9</v>
      </c>
      <c r="F160" s="294" t="s">
        <v>458</v>
      </c>
      <c r="G160" s="99" t="s">
        <v>483</v>
      </c>
      <c r="H160" s="295">
        <v>20600</v>
      </c>
      <c r="I160" s="295">
        <v>10760</v>
      </c>
      <c r="J160" s="100">
        <f t="shared" si="1"/>
        <v>9840</v>
      </c>
      <c r="K160" s="174"/>
    </row>
    <row r="161" spans="2:11" ht="24.95" customHeight="1" x14ac:dyDescent="0.25">
      <c r="B161" s="293">
        <v>422</v>
      </c>
      <c r="C161" s="291">
        <v>44331</v>
      </c>
      <c r="D161" s="294">
        <v>0.89930555555555547</v>
      </c>
      <c r="E161" s="294">
        <v>0.90625</v>
      </c>
      <c r="F161" s="294" t="s">
        <v>464</v>
      </c>
      <c r="G161" s="99" t="s">
        <v>465</v>
      </c>
      <c r="H161" s="295">
        <v>19520</v>
      </c>
      <c r="I161" s="295">
        <v>10950</v>
      </c>
      <c r="J161" s="100">
        <f t="shared" si="1"/>
        <v>8570</v>
      </c>
      <c r="K161" s="174"/>
    </row>
    <row r="162" spans="2:11" ht="24.95" customHeight="1" x14ac:dyDescent="0.25">
      <c r="B162" s="293">
        <v>423</v>
      </c>
      <c r="C162" s="291">
        <v>44331</v>
      </c>
      <c r="D162" s="294">
        <v>0.91319444444444453</v>
      </c>
      <c r="E162" s="294">
        <v>0.92291666666666661</v>
      </c>
      <c r="F162" s="294" t="s">
        <v>461</v>
      </c>
      <c r="G162" s="99" t="s">
        <v>462</v>
      </c>
      <c r="H162" s="295">
        <v>19700</v>
      </c>
      <c r="I162" s="295">
        <v>11080</v>
      </c>
      <c r="J162" s="100">
        <f t="shared" si="1"/>
        <v>8620</v>
      </c>
      <c r="K162" s="174"/>
    </row>
    <row r="163" spans="2:11" ht="24.95" customHeight="1" x14ac:dyDescent="0.25">
      <c r="B163" s="293">
        <v>424</v>
      </c>
      <c r="C163" s="291">
        <v>44331</v>
      </c>
      <c r="D163" s="294">
        <v>0.97361111111111109</v>
      </c>
      <c r="E163" s="294">
        <v>0.97986111111111107</v>
      </c>
      <c r="F163" s="294" t="s">
        <v>458</v>
      </c>
      <c r="G163" s="99" t="s">
        <v>483</v>
      </c>
      <c r="H163" s="295">
        <v>13760</v>
      </c>
      <c r="I163" s="295">
        <v>10770</v>
      </c>
      <c r="J163" s="100">
        <f t="shared" si="1"/>
        <v>2990</v>
      </c>
      <c r="K163" s="174"/>
    </row>
    <row r="164" spans="2:11" ht="24.95" customHeight="1" x14ac:dyDescent="0.25">
      <c r="B164" s="293">
        <v>425</v>
      </c>
      <c r="C164" s="291">
        <v>44332</v>
      </c>
      <c r="D164" s="294">
        <v>5.6250000000000001E-2</v>
      </c>
      <c r="E164" s="294">
        <v>6.3194444444444442E-2</v>
      </c>
      <c r="F164" s="294" t="s">
        <v>464</v>
      </c>
      <c r="G164" s="99" t="s">
        <v>465</v>
      </c>
      <c r="H164" s="295">
        <v>16390</v>
      </c>
      <c r="I164" s="295">
        <v>10830</v>
      </c>
      <c r="J164" s="100">
        <f t="shared" si="1"/>
        <v>5560</v>
      </c>
      <c r="K164" s="174"/>
    </row>
    <row r="165" spans="2:11" ht="24.95" customHeight="1" x14ac:dyDescent="0.25">
      <c r="B165" s="293">
        <v>426</v>
      </c>
      <c r="C165" s="291">
        <v>44332</v>
      </c>
      <c r="D165" s="294">
        <v>6.25E-2</v>
      </c>
      <c r="E165" s="294">
        <v>6.9444444444444434E-2</v>
      </c>
      <c r="F165" s="294" t="s">
        <v>461</v>
      </c>
      <c r="G165" s="99" t="s">
        <v>462</v>
      </c>
      <c r="H165" s="295">
        <v>17790</v>
      </c>
      <c r="I165" s="295">
        <v>11040</v>
      </c>
      <c r="J165" s="100">
        <f t="shared" si="1"/>
        <v>6750</v>
      </c>
      <c r="K165" s="174"/>
    </row>
    <row r="166" spans="2:11" ht="24.95" customHeight="1" x14ac:dyDescent="0.25">
      <c r="B166" s="293">
        <v>427</v>
      </c>
      <c r="C166" s="291">
        <v>44332</v>
      </c>
      <c r="D166" s="294">
        <v>0.8930555555555556</v>
      </c>
      <c r="E166" s="294">
        <v>0.89930555555555547</v>
      </c>
      <c r="F166" s="294" t="s">
        <v>461</v>
      </c>
      <c r="G166" s="99" t="s">
        <v>483</v>
      </c>
      <c r="H166" s="295">
        <v>18420</v>
      </c>
      <c r="I166" s="295">
        <v>11200</v>
      </c>
      <c r="J166" s="100">
        <f t="shared" si="1"/>
        <v>7220</v>
      </c>
      <c r="K166" s="174"/>
    </row>
    <row r="167" spans="2:11" ht="24.95" customHeight="1" x14ac:dyDescent="0.25">
      <c r="B167" s="293">
        <v>428</v>
      </c>
      <c r="C167" s="291">
        <v>44333</v>
      </c>
      <c r="D167" s="294">
        <v>0.32916666666666666</v>
      </c>
      <c r="E167" s="294">
        <v>0.33749999999999997</v>
      </c>
      <c r="F167" s="294" t="s">
        <v>458</v>
      </c>
      <c r="G167" s="99" t="s">
        <v>481</v>
      </c>
      <c r="H167" s="295">
        <v>18780</v>
      </c>
      <c r="I167" s="295">
        <v>10720</v>
      </c>
      <c r="J167" s="100">
        <f t="shared" si="1"/>
        <v>8060</v>
      </c>
      <c r="K167" s="174"/>
    </row>
    <row r="168" spans="2:11" ht="24.95" customHeight="1" x14ac:dyDescent="0.25">
      <c r="B168" s="293">
        <v>432</v>
      </c>
      <c r="C168" s="291">
        <v>44333</v>
      </c>
      <c r="D168" s="294">
        <v>0.48819444444444443</v>
      </c>
      <c r="E168" s="294">
        <v>0.49722222222222223</v>
      </c>
      <c r="F168" s="294" t="s">
        <v>461</v>
      </c>
      <c r="G168" s="99" t="s">
        <v>470</v>
      </c>
      <c r="H168" s="295">
        <v>21240</v>
      </c>
      <c r="I168" s="295">
        <v>10840</v>
      </c>
      <c r="J168" s="100">
        <f t="shared" si="1"/>
        <v>10400</v>
      </c>
      <c r="K168" s="174"/>
    </row>
    <row r="169" spans="2:11" ht="24.95" customHeight="1" x14ac:dyDescent="0.25">
      <c r="B169" s="293">
        <v>433</v>
      </c>
      <c r="C169" s="291">
        <v>44333</v>
      </c>
      <c r="D169" s="294">
        <v>0.51041666666666663</v>
      </c>
      <c r="E169" s="294">
        <v>0.52222222222222225</v>
      </c>
      <c r="F169" s="294" t="s">
        <v>482</v>
      </c>
      <c r="G169" s="99" t="s">
        <v>468</v>
      </c>
      <c r="H169" s="295">
        <v>11710</v>
      </c>
      <c r="I169" s="295">
        <v>7430</v>
      </c>
      <c r="J169" s="100">
        <f t="shared" si="1"/>
        <v>4280</v>
      </c>
      <c r="K169" s="174"/>
    </row>
    <row r="170" spans="2:11" ht="24.95" customHeight="1" x14ac:dyDescent="0.25">
      <c r="B170" s="293">
        <v>434</v>
      </c>
      <c r="C170" s="291">
        <v>44333</v>
      </c>
      <c r="D170" s="294">
        <v>0.5625</v>
      </c>
      <c r="E170" s="294">
        <v>0.57152777777777775</v>
      </c>
      <c r="F170" s="294" t="s">
        <v>467</v>
      </c>
      <c r="G170" s="99" t="s">
        <v>480</v>
      </c>
      <c r="H170" s="302">
        <v>20520</v>
      </c>
      <c r="I170" s="295">
        <v>10520</v>
      </c>
      <c r="J170" s="189">
        <f t="shared" si="1"/>
        <v>10000</v>
      </c>
      <c r="K170" s="174"/>
    </row>
    <row r="171" spans="2:11" ht="24.95" customHeight="1" x14ac:dyDescent="0.25">
      <c r="B171" s="293">
        <v>435</v>
      </c>
      <c r="C171" s="291">
        <v>44333</v>
      </c>
      <c r="D171" s="294">
        <v>0.5708333333333333</v>
      </c>
      <c r="E171" s="294">
        <v>0.57777777777777783</v>
      </c>
      <c r="F171" s="294" t="s">
        <v>458</v>
      </c>
      <c r="G171" s="99" t="s">
        <v>481</v>
      </c>
      <c r="H171" s="295">
        <v>18510</v>
      </c>
      <c r="I171" s="295">
        <v>10650</v>
      </c>
      <c r="J171" s="100">
        <f t="shared" si="1"/>
        <v>7860</v>
      </c>
      <c r="K171" s="174"/>
    </row>
    <row r="172" spans="2:11" ht="24.95" customHeight="1" x14ac:dyDescent="0.25">
      <c r="B172" s="296">
        <v>444</v>
      </c>
      <c r="C172" s="291">
        <v>44333</v>
      </c>
      <c r="D172" s="294">
        <v>0.70972222222222225</v>
      </c>
      <c r="E172" s="294">
        <v>0.71875</v>
      </c>
      <c r="F172" s="99" t="s">
        <v>482</v>
      </c>
      <c r="G172" s="303" t="s">
        <v>468</v>
      </c>
      <c r="H172" s="295">
        <v>11010</v>
      </c>
      <c r="I172" s="295">
        <v>7500</v>
      </c>
      <c r="J172" s="100">
        <f t="shared" si="1"/>
        <v>3510</v>
      </c>
      <c r="K172" s="174"/>
    </row>
    <row r="173" spans="2:11" ht="24.95" customHeight="1" x14ac:dyDescent="0.25">
      <c r="B173" s="296">
        <v>446</v>
      </c>
      <c r="C173" s="291">
        <v>44333</v>
      </c>
      <c r="D173" s="294">
        <v>0.73749999999999993</v>
      </c>
      <c r="E173" s="294">
        <v>0.74583333333333324</v>
      </c>
      <c r="F173" s="99" t="s">
        <v>467</v>
      </c>
      <c r="G173" s="99" t="s">
        <v>480</v>
      </c>
      <c r="H173" s="295">
        <v>13910</v>
      </c>
      <c r="I173" s="295">
        <v>10550</v>
      </c>
      <c r="J173" s="100">
        <f t="shared" si="1"/>
        <v>3360</v>
      </c>
      <c r="K173" s="174"/>
    </row>
    <row r="174" spans="2:11" ht="24.95" customHeight="1" x14ac:dyDescent="0.25">
      <c r="B174" s="296">
        <v>447</v>
      </c>
      <c r="C174" s="291">
        <v>44333</v>
      </c>
      <c r="D174" s="294">
        <v>0.73888888888888893</v>
      </c>
      <c r="E174" s="294">
        <v>0.74652777777777779</v>
      </c>
      <c r="F174" s="99" t="s">
        <v>464</v>
      </c>
      <c r="G174" s="99" t="s">
        <v>474</v>
      </c>
      <c r="H174" s="295">
        <v>16800</v>
      </c>
      <c r="I174" s="295">
        <v>10550</v>
      </c>
      <c r="J174" s="100">
        <f t="shared" si="1"/>
        <v>6250</v>
      </c>
      <c r="K174" s="174"/>
    </row>
    <row r="175" spans="2:11" ht="24.95" customHeight="1" x14ac:dyDescent="0.25">
      <c r="B175" s="296">
        <v>448</v>
      </c>
      <c r="C175" s="291">
        <v>44333</v>
      </c>
      <c r="D175" s="294">
        <v>0.7416666666666667</v>
      </c>
      <c r="E175" s="294">
        <v>0.75069444444444444</v>
      </c>
      <c r="F175" s="294" t="s">
        <v>461</v>
      </c>
      <c r="G175" s="99" t="s">
        <v>470</v>
      </c>
      <c r="H175" s="295">
        <v>19630</v>
      </c>
      <c r="I175" s="295">
        <v>10830</v>
      </c>
      <c r="J175" s="100">
        <f t="shared" si="1"/>
        <v>8800</v>
      </c>
      <c r="K175" s="174"/>
    </row>
    <row r="176" spans="2:11" ht="24.95" customHeight="1" x14ac:dyDescent="0.25">
      <c r="B176" s="293">
        <v>449</v>
      </c>
      <c r="C176" s="291">
        <v>44333</v>
      </c>
      <c r="D176" s="294">
        <v>0.74513888888888891</v>
      </c>
      <c r="E176" s="294">
        <v>0.75347222222222221</v>
      </c>
      <c r="F176" s="294" t="s">
        <v>458</v>
      </c>
      <c r="G176" s="99" t="s">
        <v>481</v>
      </c>
      <c r="H176" s="295">
        <v>17800</v>
      </c>
      <c r="I176" s="295">
        <v>10900</v>
      </c>
      <c r="J176" s="100">
        <f t="shared" si="1"/>
        <v>6900</v>
      </c>
      <c r="K176" s="174"/>
    </row>
    <row r="177" spans="2:11" ht="24.95" customHeight="1" x14ac:dyDescent="0.25">
      <c r="B177" s="293">
        <v>450</v>
      </c>
      <c r="C177" s="291">
        <v>44333</v>
      </c>
      <c r="D177" s="294">
        <v>0.91180555555555554</v>
      </c>
      <c r="E177" s="294">
        <v>0.92013888888888884</v>
      </c>
      <c r="F177" s="294" t="s">
        <v>467</v>
      </c>
      <c r="G177" s="99" t="s">
        <v>483</v>
      </c>
      <c r="H177" s="295">
        <v>20010</v>
      </c>
      <c r="I177" s="295">
        <v>10940</v>
      </c>
      <c r="J177" s="100">
        <f t="shared" si="1"/>
        <v>9070</v>
      </c>
      <c r="K177" s="174"/>
    </row>
    <row r="178" spans="2:11" ht="24.95" customHeight="1" x14ac:dyDescent="0.25">
      <c r="B178" s="293">
        <v>451</v>
      </c>
      <c r="C178" s="291">
        <v>44333</v>
      </c>
      <c r="D178" s="294">
        <v>0.94166666666666676</v>
      </c>
      <c r="E178" s="294">
        <v>0.9506944444444444</v>
      </c>
      <c r="F178" s="294" t="s">
        <v>461</v>
      </c>
      <c r="G178" s="99" t="s">
        <v>484</v>
      </c>
      <c r="H178" s="295">
        <v>20360</v>
      </c>
      <c r="I178" s="295">
        <v>11270</v>
      </c>
      <c r="J178" s="100">
        <f t="shared" si="1"/>
        <v>9090</v>
      </c>
      <c r="K178" s="174"/>
    </row>
    <row r="179" spans="2:11" ht="24.95" customHeight="1" x14ac:dyDescent="0.25">
      <c r="B179" s="293">
        <v>452</v>
      </c>
      <c r="C179" s="291">
        <v>44333</v>
      </c>
      <c r="D179" s="294">
        <v>0.96319444444444446</v>
      </c>
      <c r="E179" s="294">
        <v>0.97083333333333333</v>
      </c>
      <c r="F179" s="294" t="s">
        <v>464</v>
      </c>
      <c r="G179" s="99" t="s">
        <v>465</v>
      </c>
      <c r="H179" s="295">
        <v>20450</v>
      </c>
      <c r="I179" s="295">
        <v>11000</v>
      </c>
      <c r="J179" s="100">
        <f t="shared" si="1"/>
        <v>9450</v>
      </c>
      <c r="K179" s="174"/>
    </row>
    <row r="180" spans="2:11" ht="24.95" customHeight="1" x14ac:dyDescent="0.25">
      <c r="B180" s="293">
        <v>453</v>
      </c>
      <c r="C180" s="291">
        <v>44334</v>
      </c>
      <c r="D180" s="294">
        <v>4.9305555555555554E-2</v>
      </c>
      <c r="E180" s="294">
        <v>5.5555555555555552E-2</v>
      </c>
      <c r="F180" s="294" t="s">
        <v>467</v>
      </c>
      <c r="G180" s="99" t="s">
        <v>483</v>
      </c>
      <c r="H180" s="295">
        <v>18360</v>
      </c>
      <c r="I180" s="295">
        <v>10940</v>
      </c>
      <c r="J180" s="100">
        <f t="shared" si="1"/>
        <v>7420</v>
      </c>
      <c r="K180" s="174"/>
    </row>
    <row r="181" spans="2:11" ht="24.95" customHeight="1" x14ac:dyDescent="0.25">
      <c r="B181" s="293">
        <v>454</v>
      </c>
      <c r="C181" s="291">
        <v>44334</v>
      </c>
      <c r="D181" s="294">
        <v>7.7777777777777779E-2</v>
      </c>
      <c r="E181" s="294">
        <v>8.4722222222222213E-2</v>
      </c>
      <c r="F181" s="294" t="s">
        <v>461</v>
      </c>
      <c r="G181" s="99" t="s">
        <v>484</v>
      </c>
      <c r="H181" s="295">
        <v>16120</v>
      </c>
      <c r="I181" s="295">
        <v>11170</v>
      </c>
      <c r="J181" s="100">
        <f t="shared" si="1"/>
        <v>4950</v>
      </c>
      <c r="K181" s="174"/>
    </row>
    <row r="182" spans="2:11" ht="24.95" customHeight="1" x14ac:dyDescent="0.25">
      <c r="B182" s="293">
        <v>455</v>
      </c>
      <c r="C182" s="291">
        <v>44334</v>
      </c>
      <c r="D182" s="294">
        <v>0.14097222222222222</v>
      </c>
      <c r="E182" s="294">
        <v>0.14861111111111111</v>
      </c>
      <c r="F182" s="294" t="s">
        <v>464</v>
      </c>
      <c r="G182" s="99" t="s">
        <v>465</v>
      </c>
      <c r="H182" s="295">
        <v>19590</v>
      </c>
      <c r="I182" s="295">
        <v>10830</v>
      </c>
      <c r="J182" s="100">
        <f t="shared" si="1"/>
        <v>8760</v>
      </c>
      <c r="K182" s="174"/>
    </row>
    <row r="183" spans="2:11" ht="24.95" customHeight="1" x14ac:dyDescent="0.25">
      <c r="B183" s="293">
        <v>465</v>
      </c>
      <c r="C183" s="291">
        <v>44334</v>
      </c>
      <c r="D183" s="294">
        <v>0.48055555555555557</v>
      </c>
      <c r="E183" s="294">
        <v>0.48749999999999999</v>
      </c>
      <c r="F183" s="294" t="s">
        <v>464</v>
      </c>
      <c r="G183" s="99" t="s">
        <v>474</v>
      </c>
      <c r="H183" s="295">
        <v>19780</v>
      </c>
      <c r="I183" s="295">
        <v>10790</v>
      </c>
      <c r="J183" s="100">
        <f t="shared" si="1"/>
        <v>8990</v>
      </c>
      <c r="K183" s="174"/>
    </row>
    <row r="184" spans="2:11" ht="24.95" customHeight="1" x14ac:dyDescent="0.25">
      <c r="B184" s="293">
        <v>467</v>
      </c>
      <c r="C184" s="291">
        <v>44334</v>
      </c>
      <c r="D184" s="294">
        <v>0.51944444444444449</v>
      </c>
      <c r="E184" s="294">
        <v>0.52708333333333335</v>
      </c>
      <c r="F184" s="294" t="s">
        <v>461</v>
      </c>
      <c r="G184" s="99" t="s">
        <v>470</v>
      </c>
      <c r="H184" s="295">
        <v>20140</v>
      </c>
      <c r="I184" s="295">
        <v>10920</v>
      </c>
      <c r="J184" s="100">
        <f t="shared" si="1"/>
        <v>9220</v>
      </c>
      <c r="K184" s="174"/>
    </row>
    <row r="185" spans="2:11" ht="24.95" customHeight="1" x14ac:dyDescent="0.25">
      <c r="B185" s="293">
        <v>466</v>
      </c>
      <c r="C185" s="291">
        <v>44334</v>
      </c>
      <c r="D185" s="294">
        <v>0.5131944444444444</v>
      </c>
      <c r="E185" s="294">
        <v>0.52083333333333337</v>
      </c>
      <c r="F185" s="294" t="s">
        <v>458</v>
      </c>
      <c r="G185" s="99" t="s">
        <v>481</v>
      </c>
      <c r="H185" s="295">
        <v>17330</v>
      </c>
      <c r="I185" s="295">
        <v>10730</v>
      </c>
      <c r="J185" s="100">
        <f t="shared" si="1"/>
        <v>6600</v>
      </c>
      <c r="K185" s="174"/>
    </row>
    <row r="186" spans="2:11" ht="24.95" customHeight="1" x14ac:dyDescent="0.25">
      <c r="B186" s="293">
        <v>468</v>
      </c>
      <c r="C186" s="291">
        <v>44334</v>
      </c>
      <c r="D186" s="294">
        <v>0.52638888888888891</v>
      </c>
      <c r="E186" s="294">
        <v>0.53402777777777777</v>
      </c>
      <c r="F186" s="294" t="s">
        <v>482</v>
      </c>
      <c r="G186" s="99" t="s">
        <v>468</v>
      </c>
      <c r="H186" s="295">
        <v>10700</v>
      </c>
      <c r="I186" s="295">
        <v>7370</v>
      </c>
      <c r="J186" s="100">
        <f t="shared" si="1"/>
        <v>3330</v>
      </c>
      <c r="K186" s="174"/>
    </row>
    <row r="187" spans="2:11" ht="24.95" customHeight="1" x14ac:dyDescent="0.25">
      <c r="B187" s="293">
        <v>471</v>
      </c>
      <c r="C187" s="291">
        <v>44334</v>
      </c>
      <c r="D187" s="294">
        <v>0.54027777777777775</v>
      </c>
      <c r="E187" s="294">
        <v>0.54861111111111105</v>
      </c>
      <c r="F187" s="294" t="s">
        <v>467</v>
      </c>
      <c r="G187" s="99" t="s">
        <v>480</v>
      </c>
      <c r="H187" s="295">
        <v>19160</v>
      </c>
      <c r="I187" s="295">
        <v>10660</v>
      </c>
      <c r="J187" s="100">
        <f t="shared" si="1"/>
        <v>8500</v>
      </c>
      <c r="K187" s="174"/>
    </row>
    <row r="188" spans="2:11" ht="24.95" customHeight="1" x14ac:dyDescent="0.25">
      <c r="B188" s="293">
        <v>479</v>
      </c>
      <c r="C188" s="291">
        <v>44334</v>
      </c>
      <c r="D188" s="294">
        <v>0.64027777777777783</v>
      </c>
      <c r="E188" s="294">
        <v>0.64861111111111114</v>
      </c>
      <c r="F188" s="294" t="s">
        <v>458</v>
      </c>
      <c r="G188" s="99" t="s">
        <v>481</v>
      </c>
      <c r="H188" s="295">
        <v>13850</v>
      </c>
      <c r="I188" s="295">
        <v>10920</v>
      </c>
      <c r="J188" s="100">
        <f t="shared" si="1"/>
        <v>2930</v>
      </c>
      <c r="K188" s="174"/>
    </row>
    <row r="189" spans="2:11" ht="24.95" customHeight="1" x14ac:dyDescent="0.25">
      <c r="B189" s="293">
        <v>478</v>
      </c>
      <c r="C189" s="291">
        <v>44334</v>
      </c>
      <c r="D189" s="294">
        <v>0.64097222222222217</v>
      </c>
      <c r="E189" s="294">
        <v>0.6479166666666667</v>
      </c>
      <c r="F189" s="294" t="s">
        <v>467</v>
      </c>
      <c r="G189" s="99" t="s">
        <v>480</v>
      </c>
      <c r="H189" s="295">
        <v>14270</v>
      </c>
      <c r="I189" s="295">
        <v>10630</v>
      </c>
      <c r="J189" s="100">
        <f t="shared" si="1"/>
        <v>3640</v>
      </c>
      <c r="K189" s="174"/>
    </row>
    <row r="190" spans="2:11" ht="24.95" customHeight="1" x14ac:dyDescent="0.25">
      <c r="B190" s="293">
        <v>483</v>
      </c>
      <c r="C190" s="291">
        <v>44334</v>
      </c>
      <c r="D190" s="294">
        <v>0.70138888888888884</v>
      </c>
      <c r="E190" s="294">
        <v>0.70694444444444438</v>
      </c>
      <c r="F190" s="294" t="s">
        <v>464</v>
      </c>
      <c r="G190" s="99" t="s">
        <v>474</v>
      </c>
      <c r="H190" s="295">
        <v>16790</v>
      </c>
      <c r="I190" s="295">
        <v>10730</v>
      </c>
      <c r="J190" s="100">
        <f t="shared" si="1"/>
        <v>6060</v>
      </c>
      <c r="K190" s="174"/>
    </row>
    <row r="191" spans="2:11" ht="24.95" customHeight="1" x14ac:dyDescent="0.25">
      <c r="B191" s="293">
        <v>484</v>
      </c>
      <c r="C191" s="291">
        <v>44334</v>
      </c>
      <c r="D191" s="294">
        <v>0.73541666666666661</v>
      </c>
      <c r="E191" s="294">
        <v>0.74305555555555547</v>
      </c>
      <c r="F191" s="294" t="s">
        <v>461</v>
      </c>
      <c r="G191" s="99" t="s">
        <v>470</v>
      </c>
      <c r="H191" s="295">
        <v>17100</v>
      </c>
      <c r="I191" s="295">
        <v>11060</v>
      </c>
      <c r="J191" s="100">
        <f t="shared" si="1"/>
        <v>6040</v>
      </c>
      <c r="K191" s="174"/>
    </row>
    <row r="192" spans="2:11" ht="24.95" customHeight="1" x14ac:dyDescent="0.25">
      <c r="B192" s="293">
        <v>485</v>
      </c>
      <c r="C192" s="291">
        <v>44334</v>
      </c>
      <c r="D192" s="294">
        <v>0.875</v>
      </c>
      <c r="E192" s="294">
        <v>0.88194444444444453</v>
      </c>
      <c r="F192" s="294" t="s">
        <v>467</v>
      </c>
      <c r="G192" s="99" t="s">
        <v>483</v>
      </c>
      <c r="H192" s="295">
        <v>20110</v>
      </c>
      <c r="I192" s="295">
        <v>10810</v>
      </c>
      <c r="J192" s="100">
        <f t="shared" si="1"/>
        <v>9300</v>
      </c>
      <c r="K192" s="174"/>
    </row>
    <row r="193" spans="2:11" ht="24.95" customHeight="1" x14ac:dyDescent="0.25">
      <c r="B193" s="293">
        <v>486</v>
      </c>
      <c r="C193" s="291">
        <v>44334</v>
      </c>
      <c r="D193" s="294">
        <v>0.8847222222222223</v>
      </c>
      <c r="E193" s="294">
        <v>0.89166666666666661</v>
      </c>
      <c r="F193" s="294" t="s">
        <v>464</v>
      </c>
      <c r="G193" s="99" t="s">
        <v>465</v>
      </c>
      <c r="H193" s="295">
        <v>19080</v>
      </c>
      <c r="I193" s="295">
        <v>10800</v>
      </c>
      <c r="J193" s="100">
        <f t="shared" si="1"/>
        <v>8280</v>
      </c>
      <c r="K193" s="174"/>
    </row>
    <row r="194" spans="2:11" ht="24.95" customHeight="1" x14ac:dyDescent="0.25">
      <c r="B194" s="293">
        <v>487</v>
      </c>
      <c r="C194" s="291">
        <v>44334</v>
      </c>
      <c r="D194" s="294">
        <v>0.93333333333333324</v>
      </c>
      <c r="E194" s="294">
        <v>0.93888888888888899</v>
      </c>
      <c r="F194" s="294" t="s">
        <v>467</v>
      </c>
      <c r="G194" s="99" t="s">
        <v>483</v>
      </c>
      <c r="H194" s="295">
        <v>13250</v>
      </c>
      <c r="I194" s="295">
        <v>10790</v>
      </c>
      <c r="J194" s="100">
        <f t="shared" si="1"/>
        <v>2460</v>
      </c>
      <c r="K194" s="174"/>
    </row>
    <row r="195" spans="2:11" ht="24.95" customHeight="1" x14ac:dyDescent="0.25">
      <c r="B195" s="293">
        <v>488</v>
      </c>
      <c r="C195" s="291">
        <v>44334</v>
      </c>
      <c r="D195" s="294">
        <v>0.93541666666666667</v>
      </c>
      <c r="E195" s="294">
        <v>0.94305555555555554</v>
      </c>
      <c r="F195" s="294" t="s">
        <v>461</v>
      </c>
      <c r="G195" s="99" t="s">
        <v>484</v>
      </c>
      <c r="H195" s="295">
        <v>19530</v>
      </c>
      <c r="I195" s="295">
        <v>11110</v>
      </c>
      <c r="J195" s="100">
        <f t="shared" si="1"/>
        <v>8420</v>
      </c>
      <c r="K195" s="174"/>
    </row>
    <row r="196" spans="2:11" ht="24.95" customHeight="1" x14ac:dyDescent="0.25">
      <c r="B196" s="293">
        <v>489</v>
      </c>
      <c r="C196" s="291">
        <v>44335</v>
      </c>
      <c r="D196" s="294">
        <v>1.3888888888888888E-2</v>
      </c>
      <c r="E196" s="294">
        <v>2.2222222222222223E-2</v>
      </c>
      <c r="F196" s="294" t="s">
        <v>461</v>
      </c>
      <c r="G196" s="99" t="s">
        <v>484</v>
      </c>
      <c r="H196" s="295">
        <v>13720</v>
      </c>
      <c r="I196" s="295">
        <v>11140</v>
      </c>
      <c r="J196" s="100">
        <f t="shared" si="1"/>
        <v>2580</v>
      </c>
      <c r="K196" s="174"/>
    </row>
    <row r="197" spans="2:11" ht="24.95" customHeight="1" x14ac:dyDescent="0.25">
      <c r="B197" s="293">
        <v>490</v>
      </c>
      <c r="C197" s="291">
        <v>44335</v>
      </c>
      <c r="D197" s="294">
        <v>6.3194444444444442E-2</v>
      </c>
      <c r="E197" s="294">
        <v>7.0833333333333331E-2</v>
      </c>
      <c r="F197" s="294" t="s">
        <v>464</v>
      </c>
      <c r="G197" s="99" t="s">
        <v>465</v>
      </c>
      <c r="H197" s="295">
        <v>18330</v>
      </c>
      <c r="I197" s="295">
        <v>10770</v>
      </c>
      <c r="J197" s="100">
        <f t="shared" si="1"/>
        <v>7560</v>
      </c>
      <c r="K197" s="174"/>
    </row>
    <row r="198" spans="2:11" ht="24.95" customHeight="1" x14ac:dyDescent="0.25">
      <c r="B198" s="293">
        <v>506</v>
      </c>
      <c r="C198" s="291">
        <v>44335</v>
      </c>
      <c r="D198" s="294">
        <v>0.50138888888888888</v>
      </c>
      <c r="E198" s="294">
        <v>0.51041666666666663</v>
      </c>
      <c r="F198" s="294" t="s">
        <v>461</v>
      </c>
      <c r="G198" s="99" t="s">
        <v>470</v>
      </c>
      <c r="H198" s="295">
        <v>19150</v>
      </c>
      <c r="I198" s="295">
        <v>11020</v>
      </c>
      <c r="J198" s="100">
        <f t="shared" si="1"/>
        <v>8130</v>
      </c>
      <c r="K198" s="174"/>
    </row>
    <row r="199" spans="2:11" ht="24.95" customHeight="1" x14ac:dyDescent="0.25">
      <c r="B199" s="293">
        <v>507</v>
      </c>
      <c r="C199" s="291">
        <v>44335</v>
      </c>
      <c r="D199" s="294">
        <v>0.51180555555555551</v>
      </c>
      <c r="E199" s="294">
        <v>0.5180555555555556</v>
      </c>
      <c r="F199" s="294" t="s">
        <v>464</v>
      </c>
      <c r="G199" s="99" t="s">
        <v>474</v>
      </c>
      <c r="H199" s="295">
        <v>16920</v>
      </c>
      <c r="I199" s="295">
        <v>10710</v>
      </c>
      <c r="J199" s="100">
        <f t="shared" si="1"/>
        <v>6210</v>
      </c>
      <c r="K199" s="174"/>
    </row>
    <row r="200" spans="2:11" ht="24.95" customHeight="1" x14ac:dyDescent="0.25">
      <c r="B200" s="293">
        <v>509</v>
      </c>
      <c r="C200" s="291">
        <v>44335</v>
      </c>
      <c r="D200" s="294">
        <v>0.53472222222222221</v>
      </c>
      <c r="E200" s="294">
        <v>0.54305555555555551</v>
      </c>
      <c r="F200" s="294" t="s">
        <v>482</v>
      </c>
      <c r="G200" s="99" t="s">
        <v>468</v>
      </c>
      <c r="H200" s="295">
        <v>10940</v>
      </c>
      <c r="I200" s="295">
        <v>7410</v>
      </c>
      <c r="J200" s="100">
        <f t="shared" si="1"/>
        <v>3530</v>
      </c>
      <c r="K200" s="174"/>
    </row>
    <row r="201" spans="2:11" ht="24.95" customHeight="1" x14ac:dyDescent="0.25">
      <c r="B201" s="293">
        <v>517</v>
      </c>
      <c r="C201" s="291">
        <v>44335</v>
      </c>
      <c r="D201" s="294">
        <v>0.60069444444444442</v>
      </c>
      <c r="E201" s="294">
        <v>0.60555555555555551</v>
      </c>
      <c r="F201" s="294" t="s">
        <v>482</v>
      </c>
      <c r="G201" s="99" t="s">
        <v>468</v>
      </c>
      <c r="H201" s="295">
        <v>8350</v>
      </c>
      <c r="I201" s="295">
        <v>7410</v>
      </c>
      <c r="J201" s="100">
        <f t="shared" si="1"/>
        <v>940</v>
      </c>
      <c r="K201" s="174"/>
    </row>
    <row r="202" spans="2:11" ht="24.95" customHeight="1" x14ac:dyDescent="0.25">
      <c r="B202" s="293">
        <v>523</v>
      </c>
      <c r="C202" s="291">
        <v>44335</v>
      </c>
      <c r="D202" s="294">
        <v>0.63402777777777775</v>
      </c>
      <c r="E202" s="294">
        <v>0.6645833333333333</v>
      </c>
      <c r="F202" s="294" t="s">
        <v>467</v>
      </c>
      <c r="G202" s="99" t="s">
        <v>480</v>
      </c>
      <c r="H202" s="295">
        <v>16200</v>
      </c>
      <c r="I202" s="295">
        <v>10600</v>
      </c>
      <c r="J202" s="100">
        <f t="shared" si="1"/>
        <v>5600</v>
      </c>
      <c r="K202" s="174"/>
    </row>
    <row r="203" spans="2:11" ht="24.95" customHeight="1" x14ac:dyDescent="0.25">
      <c r="B203" s="293">
        <v>524</v>
      </c>
      <c r="C203" s="291">
        <v>44335</v>
      </c>
      <c r="D203" s="294">
        <v>0.63680555555555551</v>
      </c>
      <c r="E203" s="294">
        <v>0.67222222222222217</v>
      </c>
      <c r="F203" s="294" t="s">
        <v>458</v>
      </c>
      <c r="G203" s="99" t="s">
        <v>481</v>
      </c>
      <c r="H203" s="295">
        <v>19220</v>
      </c>
      <c r="I203" s="295">
        <v>10890</v>
      </c>
      <c r="J203" s="100">
        <f t="shared" si="1"/>
        <v>8330</v>
      </c>
      <c r="K203" s="174"/>
    </row>
    <row r="204" spans="2:11" ht="24.95" customHeight="1" x14ac:dyDescent="0.25">
      <c r="B204" s="293">
        <v>525</v>
      </c>
      <c r="C204" s="291">
        <v>44335</v>
      </c>
      <c r="D204" s="294">
        <v>0.68125000000000002</v>
      </c>
      <c r="E204" s="294">
        <v>0.69930555555555562</v>
      </c>
      <c r="F204" s="294" t="s">
        <v>461</v>
      </c>
      <c r="G204" s="99" t="s">
        <v>470</v>
      </c>
      <c r="H204" s="295">
        <v>14940</v>
      </c>
      <c r="I204" s="295">
        <v>10960</v>
      </c>
      <c r="J204" s="100">
        <f t="shared" si="1"/>
        <v>3980</v>
      </c>
      <c r="K204" s="174"/>
    </row>
    <row r="205" spans="2:11" ht="24.95" customHeight="1" x14ac:dyDescent="0.25">
      <c r="B205" s="293">
        <v>528</v>
      </c>
      <c r="C205" s="291">
        <v>44335</v>
      </c>
      <c r="D205" s="294">
        <v>0.7319444444444444</v>
      </c>
      <c r="E205" s="294">
        <v>0.73888888888888893</v>
      </c>
      <c r="F205" s="294" t="s">
        <v>467</v>
      </c>
      <c r="G205" s="99" t="s">
        <v>480</v>
      </c>
      <c r="H205" s="295">
        <v>13630</v>
      </c>
      <c r="I205" s="295">
        <v>10610</v>
      </c>
      <c r="J205" s="100">
        <f t="shared" si="1"/>
        <v>3020</v>
      </c>
      <c r="K205" s="174"/>
    </row>
    <row r="206" spans="2:11" ht="24.95" customHeight="1" x14ac:dyDescent="0.25">
      <c r="B206" s="293">
        <v>529</v>
      </c>
      <c r="C206" s="291">
        <v>44335</v>
      </c>
      <c r="D206" s="294">
        <v>0.73541666666666661</v>
      </c>
      <c r="E206" s="294">
        <v>0.74305555555555547</v>
      </c>
      <c r="F206" s="294" t="s">
        <v>458</v>
      </c>
      <c r="G206" s="99" t="s">
        <v>481</v>
      </c>
      <c r="H206" s="295">
        <v>13710</v>
      </c>
      <c r="I206" s="295">
        <v>10670</v>
      </c>
      <c r="J206" s="100">
        <f t="shared" si="1"/>
        <v>3040</v>
      </c>
      <c r="K206" s="174"/>
    </row>
    <row r="207" spans="2:11" ht="24.95" customHeight="1" x14ac:dyDescent="0.25">
      <c r="B207" s="293">
        <v>530</v>
      </c>
      <c r="C207" s="291">
        <v>44335</v>
      </c>
      <c r="D207" s="294">
        <v>0.74652777777777779</v>
      </c>
      <c r="E207" s="294">
        <v>0.75277777777777777</v>
      </c>
      <c r="F207" s="294" t="s">
        <v>464</v>
      </c>
      <c r="G207" s="99" t="s">
        <v>474</v>
      </c>
      <c r="H207" s="295">
        <v>17130</v>
      </c>
      <c r="I207" s="295">
        <v>10620</v>
      </c>
      <c r="J207" s="100">
        <f t="shared" si="1"/>
        <v>6510</v>
      </c>
      <c r="K207" s="174"/>
    </row>
    <row r="208" spans="2:11" ht="24.95" customHeight="1" x14ac:dyDescent="0.25">
      <c r="B208" s="293">
        <v>531</v>
      </c>
      <c r="C208" s="291">
        <v>44335</v>
      </c>
      <c r="D208" s="294">
        <v>0.90833333333333333</v>
      </c>
      <c r="E208" s="294">
        <v>0.9145833333333333</v>
      </c>
      <c r="F208" s="294" t="s">
        <v>467</v>
      </c>
      <c r="G208" s="99" t="s">
        <v>483</v>
      </c>
      <c r="H208" s="295">
        <v>19010</v>
      </c>
      <c r="I208" s="295">
        <v>10850</v>
      </c>
      <c r="J208" s="100">
        <f t="shared" si="1"/>
        <v>8160</v>
      </c>
      <c r="K208" s="174"/>
    </row>
    <row r="209" spans="2:11" ht="24.95" customHeight="1" x14ac:dyDescent="0.25">
      <c r="B209" s="293">
        <v>532</v>
      </c>
      <c r="C209" s="291">
        <v>44335</v>
      </c>
      <c r="D209" s="294">
        <v>0.95208333333333339</v>
      </c>
      <c r="E209" s="294">
        <v>0.95972222222222225</v>
      </c>
      <c r="F209" s="294" t="s">
        <v>461</v>
      </c>
      <c r="G209" s="99" t="s">
        <v>484</v>
      </c>
      <c r="H209" s="295">
        <v>18850</v>
      </c>
      <c r="I209" s="295">
        <v>11110</v>
      </c>
      <c r="J209" s="100">
        <f t="shared" si="1"/>
        <v>7740</v>
      </c>
      <c r="K209" s="174"/>
    </row>
    <row r="210" spans="2:11" ht="24.95" customHeight="1" x14ac:dyDescent="0.25">
      <c r="B210" s="293">
        <v>533</v>
      </c>
      <c r="C210" s="291">
        <v>44335</v>
      </c>
      <c r="D210" s="294">
        <v>0.98749999999999993</v>
      </c>
      <c r="E210" s="294">
        <v>0.99305555555555547</v>
      </c>
      <c r="F210" s="294" t="s">
        <v>467</v>
      </c>
      <c r="G210" s="99" t="s">
        <v>483</v>
      </c>
      <c r="H210" s="295">
        <v>13640</v>
      </c>
      <c r="I210" s="295">
        <v>11030</v>
      </c>
      <c r="J210" s="100">
        <f t="shared" si="1"/>
        <v>2610</v>
      </c>
      <c r="K210" s="174"/>
    </row>
    <row r="211" spans="2:11" ht="24.95" customHeight="1" x14ac:dyDescent="0.25">
      <c r="B211" s="293">
        <v>534</v>
      </c>
      <c r="C211" s="291">
        <v>44336</v>
      </c>
      <c r="D211" s="294">
        <v>6.9444444444444447E-4</v>
      </c>
      <c r="E211" s="294">
        <v>9.7222222222222224E-3</v>
      </c>
      <c r="F211" s="294" t="s">
        <v>464</v>
      </c>
      <c r="G211" s="99" t="s">
        <v>465</v>
      </c>
      <c r="H211" s="295">
        <v>19950</v>
      </c>
      <c r="I211" s="295">
        <v>10850</v>
      </c>
      <c r="J211" s="100">
        <f t="shared" si="1"/>
        <v>9100</v>
      </c>
      <c r="K211" s="174"/>
    </row>
    <row r="212" spans="2:11" ht="24.95" customHeight="1" x14ac:dyDescent="0.25">
      <c r="B212" s="98">
        <v>535</v>
      </c>
      <c r="C212" s="291">
        <v>44336</v>
      </c>
      <c r="D212" s="97">
        <v>3.6805555555555557E-2</v>
      </c>
      <c r="E212" s="97">
        <v>4.6527777777777779E-2</v>
      </c>
      <c r="F212" s="97" t="s">
        <v>461</v>
      </c>
      <c r="G212" s="304" t="s">
        <v>484</v>
      </c>
      <c r="H212" s="305">
        <v>13720</v>
      </c>
      <c r="I212" s="305">
        <v>11160</v>
      </c>
      <c r="J212" s="100">
        <f t="shared" si="1"/>
        <v>2560</v>
      </c>
      <c r="K212" s="174"/>
    </row>
    <row r="213" spans="2:11" ht="24.95" customHeight="1" x14ac:dyDescent="0.25">
      <c r="B213" s="293">
        <v>536</v>
      </c>
      <c r="C213" s="291">
        <v>44336</v>
      </c>
      <c r="D213" s="294">
        <v>0.10694444444444444</v>
      </c>
      <c r="E213" s="294">
        <v>0.11388888888888889</v>
      </c>
      <c r="F213" s="294" t="s">
        <v>464</v>
      </c>
      <c r="G213" s="99" t="s">
        <v>465</v>
      </c>
      <c r="H213" s="295">
        <v>17360</v>
      </c>
      <c r="I213" s="295">
        <v>10830</v>
      </c>
      <c r="J213" s="100">
        <f t="shared" si="1"/>
        <v>6530</v>
      </c>
      <c r="K213" s="174"/>
    </row>
    <row r="214" spans="2:11" ht="24.95" customHeight="1" x14ac:dyDescent="0.25">
      <c r="B214" s="293">
        <v>548</v>
      </c>
      <c r="C214" s="291">
        <v>44336</v>
      </c>
      <c r="D214" s="294">
        <v>0.47361111111111115</v>
      </c>
      <c r="E214" s="294">
        <v>0.48055555555555557</v>
      </c>
      <c r="F214" s="294" t="s">
        <v>461</v>
      </c>
      <c r="G214" s="99" t="s">
        <v>470</v>
      </c>
      <c r="H214" s="295">
        <v>17860</v>
      </c>
      <c r="I214" s="295">
        <v>10940</v>
      </c>
      <c r="J214" s="100">
        <f t="shared" si="1"/>
        <v>6920</v>
      </c>
      <c r="K214" s="174"/>
    </row>
    <row r="215" spans="2:11" ht="24.95" customHeight="1" x14ac:dyDescent="0.25">
      <c r="B215" s="293">
        <v>549</v>
      </c>
      <c r="C215" s="291">
        <v>44336</v>
      </c>
      <c r="D215" s="294">
        <v>0.49791666666666662</v>
      </c>
      <c r="E215" s="294">
        <v>0.50416666666666665</v>
      </c>
      <c r="F215" s="294" t="s">
        <v>467</v>
      </c>
      <c r="G215" s="99" t="s">
        <v>474</v>
      </c>
      <c r="H215" s="295">
        <v>15700</v>
      </c>
      <c r="I215" s="295">
        <v>10950</v>
      </c>
      <c r="J215" s="100">
        <f t="shared" si="1"/>
        <v>4750</v>
      </c>
      <c r="K215" s="174"/>
    </row>
    <row r="216" spans="2:11" ht="24.95" customHeight="1" x14ac:dyDescent="0.25">
      <c r="B216" s="293">
        <v>550</v>
      </c>
      <c r="C216" s="291">
        <v>44336</v>
      </c>
      <c r="D216" s="294">
        <v>0.50347222222222221</v>
      </c>
      <c r="E216" s="294">
        <v>0.51041666666666663</v>
      </c>
      <c r="F216" s="294" t="s">
        <v>464</v>
      </c>
      <c r="G216" s="99" t="s">
        <v>472</v>
      </c>
      <c r="H216" s="295">
        <v>18520</v>
      </c>
      <c r="I216" s="295">
        <v>10750</v>
      </c>
      <c r="J216" s="100">
        <f t="shared" si="1"/>
        <v>7770</v>
      </c>
      <c r="K216" s="174"/>
    </row>
    <row r="217" spans="2:11" ht="24.95" customHeight="1" x14ac:dyDescent="0.25">
      <c r="B217" s="293">
        <v>553</v>
      </c>
      <c r="C217" s="291">
        <v>44336</v>
      </c>
      <c r="D217" s="294">
        <v>0.52500000000000002</v>
      </c>
      <c r="E217" s="294">
        <v>0.5395833333333333</v>
      </c>
      <c r="F217" s="294" t="s">
        <v>458</v>
      </c>
      <c r="G217" s="99" t="s">
        <v>481</v>
      </c>
      <c r="H217" s="295">
        <v>17460</v>
      </c>
      <c r="I217" s="295">
        <v>10680</v>
      </c>
      <c r="J217" s="100">
        <f t="shared" si="1"/>
        <v>6780</v>
      </c>
      <c r="K217" s="174"/>
    </row>
    <row r="218" spans="2:11" ht="24.95" customHeight="1" x14ac:dyDescent="0.25">
      <c r="B218" s="293">
        <v>551</v>
      </c>
      <c r="C218" s="291">
        <v>44336</v>
      </c>
      <c r="D218" s="294">
        <v>0.52569444444444446</v>
      </c>
      <c r="E218" s="294">
        <v>0.53263888888888888</v>
      </c>
      <c r="F218" s="294" t="s">
        <v>482</v>
      </c>
      <c r="G218" s="99" t="s">
        <v>468</v>
      </c>
      <c r="H218" s="295">
        <v>9880</v>
      </c>
      <c r="I218" s="295">
        <v>7380</v>
      </c>
      <c r="J218" s="100">
        <f t="shared" si="1"/>
        <v>2500</v>
      </c>
      <c r="K218" s="174"/>
    </row>
    <row r="219" spans="2:11" ht="24.95" customHeight="1" x14ac:dyDescent="0.25">
      <c r="B219" s="293">
        <v>554</v>
      </c>
      <c r="C219" s="291">
        <v>44336</v>
      </c>
      <c r="D219" s="294">
        <v>0.55833333333333335</v>
      </c>
      <c r="E219" s="294">
        <v>0.56388888888888888</v>
      </c>
      <c r="F219" s="294" t="s">
        <v>461</v>
      </c>
      <c r="G219" s="99" t="s">
        <v>470</v>
      </c>
      <c r="H219" s="295">
        <v>13430</v>
      </c>
      <c r="I219" s="295">
        <v>11130</v>
      </c>
      <c r="J219" s="100">
        <f t="shared" si="1"/>
        <v>2300</v>
      </c>
      <c r="K219" s="174"/>
    </row>
    <row r="220" spans="2:11" ht="24.95" customHeight="1" x14ac:dyDescent="0.25">
      <c r="B220" s="293">
        <v>555</v>
      </c>
      <c r="C220" s="291">
        <v>44336</v>
      </c>
      <c r="D220" s="294">
        <v>0.60555555555555551</v>
      </c>
      <c r="E220" s="294">
        <v>0.61111111111111105</v>
      </c>
      <c r="F220" s="294" t="s">
        <v>482</v>
      </c>
      <c r="G220" s="99" t="s">
        <v>468</v>
      </c>
      <c r="H220" s="302">
        <v>8670</v>
      </c>
      <c r="I220" s="302">
        <v>7690</v>
      </c>
      <c r="J220" s="100">
        <f t="shared" si="1"/>
        <v>980</v>
      </c>
      <c r="K220" s="174"/>
    </row>
    <row r="221" spans="2:11" ht="24.95" customHeight="1" x14ac:dyDescent="0.25">
      <c r="B221" s="98">
        <v>556</v>
      </c>
      <c r="C221" s="291">
        <v>44336</v>
      </c>
      <c r="D221" s="97">
        <v>0.6479166666666667</v>
      </c>
      <c r="E221" s="97">
        <v>0.65347222222222223</v>
      </c>
      <c r="F221" s="97" t="s">
        <v>464</v>
      </c>
      <c r="G221" s="97" t="s">
        <v>472</v>
      </c>
      <c r="H221" s="292">
        <v>14650</v>
      </c>
      <c r="I221" s="292">
        <v>10660</v>
      </c>
      <c r="J221" s="100">
        <f t="shared" si="1"/>
        <v>3990</v>
      </c>
      <c r="K221" s="174"/>
    </row>
    <row r="222" spans="2:11" ht="24.95" customHeight="1" x14ac:dyDescent="0.25">
      <c r="B222" s="98">
        <v>559</v>
      </c>
      <c r="C222" s="291">
        <v>44336</v>
      </c>
      <c r="D222" s="97">
        <v>0.87986111111111109</v>
      </c>
      <c r="E222" s="97">
        <v>0.89097222222222217</v>
      </c>
      <c r="F222" s="294" t="s">
        <v>467</v>
      </c>
      <c r="G222" s="97" t="s">
        <v>483</v>
      </c>
      <c r="H222" s="292">
        <v>19490</v>
      </c>
      <c r="I222" s="292">
        <v>10910</v>
      </c>
      <c r="J222" s="100">
        <f t="shared" si="1"/>
        <v>8580</v>
      </c>
      <c r="K222" s="174"/>
    </row>
    <row r="223" spans="2:11" ht="24.95" customHeight="1" x14ac:dyDescent="0.25">
      <c r="B223" s="98">
        <v>560</v>
      </c>
      <c r="C223" s="291">
        <v>44336</v>
      </c>
      <c r="D223" s="97">
        <v>0.9</v>
      </c>
      <c r="E223" s="97">
        <v>0.90694444444444444</v>
      </c>
      <c r="F223" s="97" t="s">
        <v>464</v>
      </c>
      <c r="G223" s="97" t="s">
        <v>459</v>
      </c>
      <c r="H223" s="292">
        <v>18990</v>
      </c>
      <c r="I223" s="292">
        <v>10950</v>
      </c>
      <c r="J223" s="100">
        <f t="shared" si="1"/>
        <v>8040</v>
      </c>
      <c r="K223" s="174"/>
    </row>
    <row r="224" spans="2:11" ht="24.95" customHeight="1" x14ac:dyDescent="0.25">
      <c r="B224" s="98">
        <v>561</v>
      </c>
      <c r="C224" s="291">
        <v>44336</v>
      </c>
      <c r="D224" s="97">
        <v>0.94236111111111109</v>
      </c>
      <c r="E224" s="97">
        <v>0.9506944444444444</v>
      </c>
      <c r="F224" s="294" t="s">
        <v>461</v>
      </c>
      <c r="G224" s="97" t="s">
        <v>484</v>
      </c>
      <c r="H224" s="292">
        <v>19160</v>
      </c>
      <c r="I224" s="292">
        <v>11140</v>
      </c>
      <c r="J224" s="100">
        <f t="shared" si="1"/>
        <v>8020</v>
      </c>
      <c r="K224" s="174"/>
    </row>
    <row r="225" spans="2:11" ht="24.95" customHeight="1" x14ac:dyDescent="0.25">
      <c r="B225" s="98">
        <v>562</v>
      </c>
      <c r="C225" s="291">
        <v>44336</v>
      </c>
      <c r="D225" s="97">
        <v>0.95347222222222217</v>
      </c>
      <c r="E225" s="97">
        <v>0.9590277777777777</v>
      </c>
      <c r="F225" s="97" t="s">
        <v>467</v>
      </c>
      <c r="G225" s="97" t="s">
        <v>483</v>
      </c>
      <c r="H225" s="292">
        <v>12280</v>
      </c>
      <c r="I225" s="292">
        <v>10830</v>
      </c>
      <c r="J225" s="100">
        <f t="shared" si="1"/>
        <v>1450</v>
      </c>
      <c r="K225" s="174"/>
    </row>
    <row r="226" spans="2:11" ht="24.95" customHeight="1" x14ac:dyDescent="0.25">
      <c r="B226" s="98">
        <v>563</v>
      </c>
      <c r="C226" s="291">
        <v>44336</v>
      </c>
      <c r="D226" s="97">
        <v>0.96527777777777779</v>
      </c>
      <c r="E226" s="97">
        <v>0.97152777777777777</v>
      </c>
      <c r="F226" s="97" t="s">
        <v>464</v>
      </c>
      <c r="G226" s="97" t="s">
        <v>459</v>
      </c>
      <c r="H226" s="292">
        <v>12850</v>
      </c>
      <c r="I226" s="292">
        <v>10840</v>
      </c>
      <c r="J226" s="100">
        <f t="shared" si="1"/>
        <v>2010</v>
      </c>
      <c r="K226" s="174"/>
    </row>
    <row r="227" spans="2:11" ht="24.95" customHeight="1" x14ac:dyDescent="0.25">
      <c r="B227" s="98">
        <v>564</v>
      </c>
      <c r="C227" s="291">
        <v>44337</v>
      </c>
      <c r="D227" s="97">
        <v>5.9722222222222225E-2</v>
      </c>
      <c r="E227" s="97">
        <v>6.805555555555555E-2</v>
      </c>
      <c r="F227" s="97" t="s">
        <v>461</v>
      </c>
      <c r="G227" s="97" t="s">
        <v>484</v>
      </c>
      <c r="H227" s="292">
        <v>14370</v>
      </c>
      <c r="I227" s="292">
        <v>11100</v>
      </c>
      <c r="J227" s="100">
        <f t="shared" si="1"/>
        <v>3270</v>
      </c>
      <c r="K227" s="174"/>
    </row>
    <row r="228" spans="2:11" ht="24.95" customHeight="1" x14ac:dyDescent="0.25">
      <c r="B228" s="98">
        <v>573</v>
      </c>
      <c r="C228" s="291">
        <v>44337</v>
      </c>
      <c r="D228" s="97">
        <v>0.46736111111111112</v>
      </c>
      <c r="E228" s="97">
        <v>0.47083333333333338</v>
      </c>
      <c r="F228" s="97" t="s">
        <v>461</v>
      </c>
      <c r="G228" s="97" t="s">
        <v>470</v>
      </c>
      <c r="H228" s="292">
        <v>19400</v>
      </c>
      <c r="I228" s="292">
        <v>10970</v>
      </c>
      <c r="J228" s="100">
        <f t="shared" si="1"/>
        <v>8430</v>
      </c>
      <c r="K228" s="174"/>
    </row>
    <row r="229" spans="2:11" ht="24.95" customHeight="1" x14ac:dyDescent="0.25">
      <c r="B229" s="98">
        <v>576</v>
      </c>
      <c r="C229" s="291">
        <v>44337</v>
      </c>
      <c r="D229" s="97">
        <v>0.50416666666666665</v>
      </c>
      <c r="E229" s="97">
        <v>0.50972222222222219</v>
      </c>
      <c r="F229" s="294" t="s">
        <v>464</v>
      </c>
      <c r="G229" s="97" t="s">
        <v>472</v>
      </c>
      <c r="H229" s="292">
        <v>18120</v>
      </c>
      <c r="I229" s="292">
        <v>10710</v>
      </c>
      <c r="J229" s="100">
        <f t="shared" si="1"/>
        <v>7410</v>
      </c>
      <c r="K229" s="174"/>
    </row>
    <row r="230" spans="2:11" ht="24.95" customHeight="1" x14ac:dyDescent="0.25">
      <c r="B230" s="98">
        <v>577</v>
      </c>
      <c r="C230" s="291">
        <v>44337</v>
      </c>
      <c r="D230" s="97">
        <v>0.53333333333333333</v>
      </c>
      <c r="E230" s="97">
        <v>0.54236111111111118</v>
      </c>
      <c r="F230" s="97" t="s">
        <v>458</v>
      </c>
      <c r="G230" s="97" t="s">
        <v>465</v>
      </c>
      <c r="H230" s="292">
        <v>18690</v>
      </c>
      <c r="I230" s="292">
        <v>10830</v>
      </c>
      <c r="J230" s="100">
        <f t="shared" ref="J230:J293" si="2">H230-I230</f>
        <v>7860</v>
      </c>
      <c r="K230" s="174"/>
    </row>
    <row r="231" spans="2:11" ht="24.95" customHeight="1" x14ac:dyDescent="0.25">
      <c r="B231" s="98">
        <v>579</v>
      </c>
      <c r="C231" s="291">
        <v>44337</v>
      </c>
      <c r="D231" s="97">
        <v>0.54097222222222219</v>
      </c>
      <c r="E231" s="97">
        <v>0.55208333333333337</v>
      </c>
      <c r="F231" s="97" t="s">
        <v>482</v>
      </c>
      <c r="G231" s="97" t="s">
        <v>468</v>
      </c>
      <c r="H231" s="292">
        <v>11410</v>
      </c>
      <c r="I231" s="292">
        <v>7450</v>
      </c>
      <c r="J231" s="100">
        <f t="shared" si="2"/>
        <v>3960</v>
      </c>
      <c r="K231" s="174"/>
    </row>
    <row r="232" spans="2:11" ht="24.95" customHeight="1" x14ac:dyDescent="0.25">
      <c r="B232" s="98">
        <v>578</v>
      </c>
      <c r="C232" s="291">
        <v>44337</v>
      </c>
      <c r="D232" s="97">
        <v>0.54166666666666663</v>
      </c>
      <c r="E232" s="97">
        <v>0.54861111111111105</v>
      </c>
      <c r="F232" s="97" t="s">
        <v>467</v>
      </c>
      <c r="G232" s="97" t="s">
        <v>480</v>
      </c>
      <c r="H232" s="292">
        <v>17390</v>
      </c>
      <c r="I232" s="292">
        <v>10780</v>
      </c>
      <c r="J232" s="100">
        <f t="shared" si="2"/>
        <v>6610</v>
      </c>
      <c r="K232" s="174"/>
    </row>
    <row r="233" spans="2:11" ht="24.95" customHeight="1" x14ac:dyDescent="0.25">
      <c r="B233" s="98">
        <v>581</v>
      </c>
      <c r="C233" s="291">
        <v>44337</v>
      </c>
      <c r="D233" s="97">
        <v>0.56319444444444444</v>
      </c>
      <c r="E233" s="97">
        <v>0.56874999999999998</v>
      </c>
      <c r="F233" s="97" t="s">
        <v>461</v>
      </c>
      <c r="G233" s="97" t="s">
        <v>470</v>
      </c>
      <c r="H233" s="292">
        <v>14470</v>
      </c>
      <c r="I233" s="292">
        <v>11220</v>
      </c>
      <c r="J233" s="100">
        <f t="shared" si="2"/>
        <v>3250</v>
      </c>
      <c r="K233" s="174"/>
    </row>
    <row r="234" spans="2:11" ht="24.95" customHeight="1" x14ac:dyDescent="0.25">
      <c r="B234" s="98">
        <v>594</v>
      </c>
      <c r="C234" s="291">
        <v>44337</v>
      </c>
      <c r="D234" s="97">
        <v>0.90486111111111101</v>
      </c>
      <c r="E234" s="97">
        <v>0.91180555555555554</v>
      </c>
      <c r="F234" s="97" t="s">
        <v>467</v>
      </c>
      <c r="G234" s="97" t="s">
        <v>483</v>
      </c>
      <c r="H234" s="292">
        <v>19180</v>
      </c>
      <c r="I234" s="292">
        <v>10930</v>
      </c>
      <c r="J234" s="100">
        <f t="shared" si="2"/>
        <v>8250</v>
      </c>
      <c r="K234" s="174"/>
    </row>
    <row r="235" spans="2:11" ht="24.95" customHeight="1" x14ac:dyDescent="0.25">
      <c r="B235" s="98">
        <v>595</v>
      </c>
      <c r="C235" s="291">
        <v>44337</v>
      </c>
      <c r="D235" s="97">
        <v>0.90694444444444444</v>
      </c>
      <c r="E235" s="97">
        <v>0.9159722222222223</v>
      </c>
      <c r="F235" s="97" t="s">
        <v>461</v>
      </c>
      <c r="G235" s="97" t="s">
        <v>484</v>
      </c>
      <c r="H235" s="292">
        <v>19250</v>
      </c>
      <c r="I235" s="292">
        <v>11250</v>
      </c>
      <c r="J235" s="100">
        <f t="shared" si="2"/>
        <v>8000</v>
      </c>
      <c r="K235" s="174"/>
    </row>
    <row r="236" spans="2:11" ht="24.95" customHeight="1" x14ac:dyDescent="0.25">
      <c r="B236" s="98">
        <v>596</v>
      </c>
      <c r="C236" s="291">
        <v>44337</v>
      </c>
      <c r="D236" s="97">
        <v>0.92013888888888884</v>
      </c>
      <c r="E236" s="97">
        <v>0.92847222222222225</v>
      </c>
      <c r="F236" s="97" t="s">
        <v>464</v>
      </c>
      <c r="G236" s="97" t="s">
        <v>459</v>
      </c>
      <c r="H236" s="292">
        <v>19680</v>
      </c>
      <c r="I236" s="292">
        <v>10980</v>
      </c>
      <c r="J236" s="100">
        <f t="shared" si="2"/>
        <v>8700</v>
      </c>
      <c r="K236" s="174"/>
    </row>
    <row r="237" spans="2:11" ht="24.95" customHeight="1" x14ac:dyDescent="0.25">
      <c r="B237" s="98">
        <v>597</v>
      </c>
      <c r="C237" s="291">
        <v>44337</v>
      </c>
      <c r="D237" s="97">
        <v>0.9868055555555556</v>
      </c>
      <c r="E237" s="97">
        <v>0.99236111111111114</v>
      </c>
      <c r="F237" s="97" t="s">
        <v>467</v>
      </c>
      <c r="G237" s="97" t="s">
        <v>483</v>
      </c>
      <c r="H237" s="292">
        <v>14490</v>
      </c>
      <c r="I237" s="292">
        <v>10800</v>
      </c>
      <c r="J237" s="100">
        <f t="shared" si="2"/>
        <v>3690</v>
      </c>
      <c r="K237" s="174"/>
    </row>
    <row r="238" spans="2:11" ht="24.95" customHeight="1" x14ac:dyDescent="0.25">
      <c r="B238" s="98">
        <v>598</v>
      </c>
      <c r="C238" s="291">
        <v>44338</v>
      </c>
      <c r="D238" s="97">
        <v>1.8055555555555557E-2</v>
      </c>
      <c r="E238" s="97">
        <v>2.4305555555555556E-2</v>
      </c>
      <c r="F238" s="97" t="s">
        <v>464</v>
      </c>
      <c r="G238" s="97" t="s">
        <v>459</v>
      </c>
      <c r="H238" s="292">
        <v>14970</v>
      </c>
      <c r="I238" s="292">
        <v>10810</v>
      </c>
      <c r="J238" s="100">
        <f t="shared" si="2"/>
        <v>4160</v>
      </c>
      <c r="K238" s="174"/>
    </row>
    <row r="239" spans="2:11" ht="24.95" customHeight="1" x14ac:dyDescent="0.25">
      <c r="B239" s="98">
        <v>599</v>
      </c>
      <c r="C239" s="291">
        <v>44338</v>
      </c>
      <c r="D239" s="97">
        <v>5.2777777777777778E-2</v>
      </c>
      <c r="E239" s="97">
        <v>5.9722222222222225E-2</v>
      </c>
      <c r="F239" s="97" t="s">
        <v>461</v>
      </c>
      <c r="G239" s="97" t="s">
        <v>484</v>
      </c>
      <c r="H239" s="292">
        <v>16380</v>
      </c>
      <c r="I239" s="292">
        <v>11200</v>
      </c>
      <c r="J239" s="100">
        <f t="shared" si="2"/>
        <v>5180</v>
      </c>
      <c r="K239" s="174"/>
    </row>
    <row r="240" spans="2:11" ht="24.95" customHeight="1" x14ac:dyDescent="0.25">
      <c r="B240" s="98">
        <v>603</v>
      </c>
      <c r="C240" s="291">
        <v>44338</v>
      </c>
      <c r="D240" s="97">
        <v>0.4236111111111111</v>
      </c>
      <c r="E240" s="97">
        <v>0.4284722222222222</v>
      </c>
      <c r="F240" s="97" t="s">
        <v>461</v>
      </c>
      <c r="G240" s="97" t="s">
        <v>474</v>
      </c>
      <c r="H240" s="292">
        <v>18240</v>
      </c>
      <c r="I240" s="292">
        <v>10930</v>
      </c>
      <c r="J240" s="100">
        <f t="shared" si="2"/>
        <v>7310</v>
      </c>
      <c r="K240" s="174"/>
    </row>
    <row r="241" spans="2:11" ht="24.95" customHeight="1" x14ac:dyDescent="0.25">
      <c r="B241" s="98">
        <v>604</v>
      </c>
      <c r="C241" s="291">
        <v>44338</v>
      </c>
      <c r="D241" s="97">
        <v>0.4916666666666667</v>
      </c>
      <c r="E241" s="97">
        <v>0.50069444444444444</v>
      </c>
      <c r="F241" s="97" t="s">
        <v>467</v>
      </c>
      <c r="G241" s="97" t="s">
        <v>468</v>
      </c>
      <c r="H241" s="292">
        <v>17740</v>
      </c>
      <c r="I241" s="292">
        <v>10620</v>
      </c>
      <c r="J241" s="100">
        <f t="shared" si="2"/>
        <v>7120</v>
      </c>
      <c r="K241" s="174"/>
    </row>
    <row r="242" spans="2:11" ht="24.95" customHeight="1" x14ac:dyDescent="0.25">
      <c r="B242" s="98">
        <v>605</v>
      </c>
      <c r="C242" s="291">
        <v>44338</v>
      </c>
      <c r="D242" s="97">
        <v>0.51180555555555551</v>
      </c>
      <c r="E242" s="97">
        <v>0.51736111111111105</v>
      </c>
      <c r="F242" s="97" t="s">
        <v>461</v>
      </c>
      <c r="G242" s="97" t="s">
        <v>474</v>
      </c>
      <c r="H242" s="292">
        <v>14150</v>
      </c>
      <c r="I242" s="292">
        <v>10980</v>
      </c>
      <c r="J242" s="100">
        <f t="shared" si="2"/>
        <v>3170</v>
      </c>
      <c r="K242" s="174"/>
    </row>
    <row r="243" spans="2:11" ht="24.95" customHeight="1" x14ac:dyDescent="0.25">
      <c r="B243" s="98">
        <v>606</v>
      </c>
      <c r="C243" s="291">
        <v>44338</v>
      </c>
      <c r="D243" s="97">
        <v>0.52847222222222223</v>
      </c>
      <c r="E243" s="97">
        <v>0.53541666666666665</v>
      </c>
      <c r="F243" s="97" t="s">
        <v>464</v>
      </c>
      <c r="G243" s="97" t="s">
        <v>472</v>
      </c>
      <c r="H243" s="292">
        <v>19370</v>
      </c>
      <c r="I243" s="292">
        <v>10730</v>
      </c>
      <c r="J243" s="100">
        <f t="shared" si="2"/>
        <v>8640</v>
      </c>
      <c r="K243" s="174"/>
    </row>
    <row r="244" spans="2:11" ht="24.95" customHeight="1" x14ac:dyDescent="0.25">
      <c r="B244" s="98">
        <v>607</v>
      </c>
      <c r="C244" s="291">
        <v>44338</v>
      </c>
      <c r="D244" s="97">
        <v>0.53194444444444444</v>
      </c>
      <c r="E244" s="97">
        <v>0.5395833333333333</v>
      </c>
      <c r="F244" s="97" t="s">
        <v>458</v>
      </c>
      <c r="G244" s="97" t="s">
        <v>481</v>
      </c>
      <c r="H244" s="292">
        <v>18580</v>
      </c>
      <c r="I244" s="292">
        <v>10800</v>
      </c>
      <c r="J244" s="100">
        <f t="shared" si="2"/>
        <v>7780</v>
      </c>
      <c r="K244" s="174"/>
    </row>
    <row r="245" spans="2:11" ht="24.95" customHeight="1" x14ac:dyDescent="0.25">
      <c r="B245" s="290" t="s">
        <v>485</v>
      </c>
      <c r="C245" s="291">
        <v>44338</v>
      </c>
      <c r="D245" s="97">
        <v>0.88958333333333339</v>
      </c>
      <c r="E245" s="97">
        <v>0.89722222222222225</v>
      </c>
      <c r="F245" s="294" t="s">
        <v>467</v>
      </c>
      <c r="G245" s="97" t="s">
        <v>459</v>
      </c>
      <c r="H245" s="292">
        <v>18780</v>
      </c>
      <c r="I245" s="292">
        <v>10840</v>
      </c>
      <c r="J245" s="100">
        <f t="shared" si="2"/>
        <v>7940</v>
      </c>
      <c r="K245" s="174"/>
    </row>
    <row r="246" spans="2:11" ht="24.95" customHeight="1" x14ac:dyDescent="0.25">
      <c r="B246" s="306" t="s">
        <v>486</v>
      </c>
      <c r="C246" s="291">
        <v>44338</v>
      </c>
      <c r="D246" s="294">
        <v>0.8930555555555556</v>
      </c>
      <c r="E246" s="294">
        <v>0.89930555555555547</v>
      </c>
      <c r="F246" s="294" t="s">
        <v>458</v>
      </c>
      <c r="G246" s="99" t="s">
        <v>483</v>
      </c>
      <c r="H246" s="292">
        <v>20300</v>
      </c>
      <c r="I246" s="292">
        <v>10840</v>
      </c>
      <c r="J246" s="100">
        <f t="shared" si="2"/>
        <v>9460</v>
      </c>
      <c r="K246" s="174"/>
    </row>
    <row r="247" spans="2:11" ht="24.95" customHeight="1" x14ac:dyDescent="0.25">
      <c r="B247" s="306" t="s">
        <v>487</v>
      </c>
      <c r="C247" s="291">
        <v>44338</v>
      </c>
      <c r="D247" s="294">
        <v>0.95000000000000007</v>
      </c>
      <c r="E247" s="294">
        <v>0.9590277777777777</v>
      </c>
      <c r="F247" s="294" t="s">
        <v>461</v>
      </c>
      <c r="G247" s="99" t="s">
        <v>484</v>
      </c>
      <c r="H247" s="292">
        <v>18510</v>
      </c>
      <c r="I247" s="295">
        <v>11140</v>
      </c>
      <c r="J247" s="100">
        <f t="shared" si="2"/>
        <v>7370</v>
      </c>
      <c r="K247" s="174"/>
    </row>
    <row r="248" spans="2:11" ht="24.95" customHeight="1" x14ac:dyDescent="0.25">
      <c r="B248" s="290" t="s">
        <v>488</v>
      </c>
      <c r="C248" s="291">
        <v>44338</v>
      </c>
      <c r="D248" s="97">
        <v>0.99722222222222223</v>
      </c>
      <c r="E248" s="97">
        <v>4.1666666666666666E-3</v>
      </c>
      <c r="F248" s="294" t="s">
        <v>458</v>
      </c>
      <c r="G248" s="97" t="s">
        <v>483</v>
      </c>
      <c r="H248" s="292">
        <v>15190</v>
      </c>
      <c r="I248" s="292">
        <v>10830</v>
      </c>
      <c r="J248" s="100">
        <f t="shared" si="2"/>
        <v>4360</v>
      </c>
      <c r="K248" s="174"/>
    </row>
    <row r="249" spans="2:11" ht="24.95" customHeight="1" x14ac:dyDescent="0.25">
      <c r="B249" s="290" t="s">
        <v>489</v>
      </c>
      <c r="C249" s="291">
        <v>44339</v>
      </c>
      <c r="D249" s="97">
        <v>2.7777777777777776E-2</v>
      </c>
      <c r="E249" s="97">
        <v>3.4027777777777775E-2</v>
      </c>
      <c r="F249" s="97" t="s">
        <v>461</v>
      </c>
      <c r="G249" s="97" t="s">
        <v>484</v>
      </c>
      <c r="H249" s="292">
        <v>14060</v>
      </c>
      <c r="I249" s="292">
        <v>11130</v>
      </c>
      <c r="J249" s="100">
        <f t="shared" si="2"/>
        <v>2930</v>
      </c>
      <c r="K249" s="174"/>
    </row>
    <row r="250" spans="2:11" ht="24.95" customHeight="1" x14ac:dyDescent="0.25">
      <c r="B250" s="290" t="s">
        <v>490</v>
      </c>
      <c r="C250" s="291">
        <v>44339</v>
      </c>
      <c r="D250" s="97">
        <v>2.8472222222222222E-2</v>
      </c>
      <c r="E250" s="97">
        <v>3.6111111111111115E-2</v>
      </c>
      <c r="F250" s="97" t="s">
        <v>467</v>
      </c>
      <c r="G250" s="97" t="s">
        <v>459</v>
      </c>
      <c r="H250" s="292">
        <v>16210</v>
      </c>
      <c r="I250" s="292">
        <v>10850</v>
      </c>
      <c r="J250" s="100">
        <f t="shared" si="2"/>
        <v>5360</v>
      </c>
      <c r="K250" s="174"/>
    </row>
    <row r="251" spans="2:11" ht="24.95" customHeight="1" x14ac:dyDescent="0.25">
      <c r="B251" s="290" t="s">
        <v>491</v>
      </c>
      <c r="C251" s="291">
        <v>44339</v>
      </c>
      <c r="D251" s="97">
        <v>0.4055555555555555</v>
      </c>
      <c r="E251" s="97">
        <v>0.41111111111111115</v>
      </c>
      <c r="F251" s="97" t="s">
        <v>464</v>
      </c>
      <c r="G251" s="97" t="s">
        <v>470</v>
      </c>
      <c r="H251" s="292">
        <v>14250</v>
      </c>
      <c r="I251" s="292">
        <v>10650</v>
      </c>
      <c r="J251" s="100">
        <f t="shared" si="2"/>
        <v>3600</v>
      </c>
      <c r="K251" s="174"/>
    </row>
    <row r="252" spans="2:11" ht="24.95" customHeight="1" x14ac:dyDescent="0.25">
      <c r="B252" s="290" t="s">
        <v>492</v>
      </c>
      <c r="C252" s="291">
        <v>44339</v>
      </c>
      <c r="D252" s="97">
        <v>0.62986111111111109</v>
      </c>
      <c r="E252" s="97">
        <v>0.63680555555555551</v>
      </c>
      <c r="F252" s="97" t="s">
        <v>464</v>
      </c>
      <c r="G252" s="97" t="s">
        <v>470</v>
      </c>
      <c r="H252" s="292">
        <v>16850</v>
      </c>
      <c r="I252" s="292">
        <v>10770</v>
      </c>
      <c r="J252" s="100">
        <f t="shared" si="2"/>
        <v>6080</v>
      </c>
      <c r="K252" s="174"/>
    </row>
    <row r="253" spans="2:11" ht="24.95" customHeight="1" x14ac:dyDescent="0.25">
      <c r="B253" s="290" t="s">
        <v>493</v>
      </c>
      <c r="C253" s="291">
        <v>44339</v>
      </c>
      <c r="D253" s="97">
        <v>0.93819444444444444</v>
      </c>
      <c r="E253" s="97">
        <v>0.94444444444444453</v>
      </c>
      <c r="F253" s="294" t="s">
        <v>464</v>
      </c>
      <c r="G253" s="97" t="s">
        <v>459</v>
      </c>
      <c r="H253" s="292">
        <v>15540</v>
      </c>
      <c r="I253" s="292">
        <v>10790</v>
      </c>
      <c r="J253" s="100">
        <f t="shared" si="2"/>
        <v>4750</v>
      </c>
      <c r="K253" s="174"/>
    </row>
    <row r="254" spans="2:11" ht="24.95" customHeight="1" x14ac:dyDescent="0.25">
      <c r="B254" s="290" t="s">
        <v>494</v>
      </c>
      <c r="C254" s="291">
        <v>44340</v>
      </c>
      <c r="D254" s="97">
        <v>0.42152777777777778</v>
      </c>
      <c r="E254" s="97">
        <v>0.42986111111111108</v>
      </c>
      <c r="F254" s="298" t="s">
        <v>482</v>
      </c>
      <c r="G254" s="97" t="s">
        <v>465</v>
      </c>
      <c r="H254" s="292">
        <v>10340</v>
      </c>
      <c r="I254" s="292">
        <v>7390</v>
      </c>
      <c r="J254" s="100">
        <f t="shared" si="2"/>
        <v>2950</v>
      </c>
      <c r="K254" s="174"/>
    </row>
    <row r="255" spans="2:11" ht="24.95" customHeight="1" x14ac:dyDescent="0.25">
      <c r="B255" s="290" t="s">
        <v>495</v>
      </c>
      <c r="C255" s="291">
        <v>44340</v>
      </c>
      <c r="D255" s="97">
        <v>0.48819444444444443</v>
      </c>
      <c r="E255" s="97">
        <v>0.49583333333333335</v>
      </c>
      <c r="F255" s="294" t="s">
        <v>458</v>
      </c>
      <c r="G255" s="97" t="s">
        <v>481</v>
      </c>
      <c r="H255" s="292">
        <v>18620</v>
      </c>
      <c r="I255" s="292">
        <v>10580</v>
      </c>
      <c r="J255" s="100">
        <f t="shared" si="2"/>
        <v>8040</v>
      </c>
      <c r="K255" s="174"/>
    </row>
    <row r="256" spans="2:11" ht="24.95" customHeight="1" x14ac:dyDescent="0.25">
      <c r="B256" s="290" t="s">
        <v>496</v>
      </c>
      <c r="C256" s="291">
        <v>44340</v>
      </c>
      <c r="D256" s="97">
        <v>0.50416666666666665</v>
      </c>
      <c r="E256" s="97">
        <v>0.51250000000000007</v>
      </c>
      <c r="F256" s="294" t="s">
        <v>461</v>
      </c>
      <c r="G256" s="97" t="s">
        <v>470</v>
      </c>
      <c r="H256" s="292">
        <v>21180</v>
      </c>
      <c r="I256" s="292">
        <v>11020</v>
      </c>
      <c r="J256" s="100">
        <f t="shared" si="2"/>
        <v>10160</v>
      </c>
      <c r="K256" s="174"/>
    </row>
    <row r="257" spans="2:11" ht="24.95" customHeight="1" x14ac:dyDescent="0.25">
      <c r="B257" s="290" t="s">
        <v>497</v>
      </c>
      <c r="C257" s="291">
        <v>44340</v>
      </c>
      <c r="D257" s="97">
        <v>0.52083333333333337</v>
      </c>
      <c r="E257" s="97">
        <v>0.51388888888888895</v>
      </c>
      <c r="F257" s="97" t="s">
        <v>464</v>
      </c>
      <c r="G257" s="97" t="s">
        <v>472</v>
      </c>
      <c r="H257" s="292">
        <v>20100</v>
      </c>
      <c r="I257" s="292">
        <v>10740</v>
      </c>
      <c r="J257" s="100">
        <f t="shared" si="2"/>
        <v>9360</v>
      </c>
      <c r="K257" s="174"/>
    </row>
    <row r="258" spans="2:11" ht="24.95" customHeight="1" x14ac:dyDescent="0.25">
      <c r="B258" s="290" t="s">
        <v>498</v>
      </c>
      <c r="C258" s="291">
        <v>44340</v>
      </c>
      <c r="D258" s="97">
        <v>0.52569444444444446</v>
      </c>
      <c r="E258" s="97">
        <v>0.53263888888888888</v>
      </c>
      <c r="F258" s="97" t="s">
        <v>467</v>
      </c>
      <c r="G258" s="97" t="s">
        <v>474</v>
      </c>
      <c r="H258" s="292">
        <v>18870</v>
      </c>
      <c r="I258" s="292">
        <v>10600</v>
      </c>
      <c r="J258" s="100">
        <f t="shared" si="2"/>
        <v>8270</v>
      </c>
      <c r="K258" s="174"/>
    </row>
    <row r="259" spans="2:11" ht="24.95" customHeight="1" x14ac:dyDescent="0.25">
      <c r="B259" s="290" t="s">
        <v>499</v>
      </c>
      <c r="C259" s="291">
        <v>44340</v>
      </c>
      <c r="D259" s="97">
        <v>0.58333333333333337</v>
      </c>
      <c r="E259" s="97">
        <v>0.59166666666666667</v>
      </c>
      <c r="F259" s="97" t="s">
        <v>458</v>
      </c>
      <c r="G259" s="97" t="s">
        <v>481</v>
      </c>
      <c r="H259" s="292">
        <v>14770</v>
      </c>
      <c r="I259" s="292">
        <v>10670</v>
      </c>
      <c r="J259" s="100">
        <f t="shared" si="2"/>
        <v>4100</v>
      </c>
      <c r="K259" s="174"/>
    </row>
    <row r="260" spans="2:11" ht="24.95" customHeight="1" x14ac:dyDescent="0.25">
      <c r="B260" s="290" t="s">
        <v>500</v>
      </c>
      <c r="C260" s="291">
        <v>44340</v>
      </c>
      <c r="D260" s="97">
        <v>0.59791666666666665</v>
      </c>
      <c r="E260" s="97">
        <v>0.60416666666666663</v>
      </c>
      <c r="F260" s="294" t="s">
        <v>482</v>
      </c>
      <c r="G260" s="97" t="s">
        <v>465</v>
      </c>
      <c r="H260" s="292">
        <v>10180</v>
      </c>
      <c r="I260" s="292">
        <v>7370</v>
      </c>
      <c r="J260" s="100">
        <f t="shared" si="2"/>
        <v>2810</v>
      </c>
      <c r="K260" s="174"/>
    </row>
    <row r="261" spans="2:11" ht="24.95" customHeight="1" x14ac:dyDescent="0.25">
      <c r="B261" s="290" t="s">
        <v>501</v>
      </c>
      <c r="C261" s="291">
        <v>44340</v>
      </c>
      <c r="D261" s="97">
        <v>0.65138888888888891</v>
      </c>
      <c r="E261" s="97">
        <v>0.65694444444444444</v>
      </c>
      <c r="F261" s="294" t="s">
        <v>467</v>
      </c>
      <c r="G261" s="97" t="s">
        <v>474</v>
      </c>
      <c r="H261" s="292">
        <v>13950</v>
      </c>
      <c r="I261" s="292">
        <v>10620</v>
      </c>
      <c r="J261" s="100">
        <f t="shared" si="2"/>
        <v>3330</v>
      </c>
      <c r="K261" s="174"/>
    </row>
    <row r="262" spans="2:11" ht="24.95" customHeight="1" x14ac:dyDescent="0.25">
      <c r="B262" s="290" t="s">
        <v>502</v>
      </c>
      <c r="C262" s="291">
        <v>44340</v>
      </c>
      <c r="D262" s="97">
        <v>0.68333333333333324</v>
      </c>
      <c r="E262" s="97">
        <v>0.68958333333333333</v>
      </c>
      <c r="F262" s="97" t="s">
        <v>464</v>
      </c>
      <c r="G262" s="97" t="s">
        <v>472</v>
      </c>
      <c r="H262" s="292">
        <v>16520</v>
      </c>
      <c r="I262" s="292">
        <v>10780</v>
      </c>
      <c r="J262" s="100">
        <f t="shared" si="2"/>
        <v>5740</v>
      </c>
      <c r="K262" s="174"/>
    </row>
    <row r="263" spans="2:11" ht="24.95" customHeight="1" x14ac:dyDescent="0.25">
      <c r="B263" s="290" t="s">
        <v>503</v>
      </c>
      <c r="C263" s="291">
        <v>44340</v>
      </c>
      <c r="D263" s="97">
        <v>0.68819444444444444</v>
      </c>
      <c r="E263" s="97">
        <v>0.69861111111111107</v>
      </c>
      <c r="F263" s="97" t="s">
        <v>461</v>
      </c>
      <c r="G263" s="97" t="s">
        <v>470</v>
      </c>
      <c r="H263" s="292">
        <v>17520</v>
      </c>
      <c r="I263" s="292">
        <v>10920</v>
      </c>
      <c r="J263" s="100">
        <f t="shared" si="2"/>
        <v>6600</v>
      </c>
      <c r="K263" s="174"/>
    </row>
    <row r="264" spans="2:11" ht="24.95" customHeight="1" x14ac:dyDescent="0.25">
      <c r="B264" s="290" t="s">
        <v>504</v>
      </c>
      <c r="C264" s="291">
        <v>44340</v>
      </c>
      <c r="D264" s="97">
        <v>0.88541666666666663</v>
      </c>
      <c r="E264" s="97">
        <v>0.89236111111111116</v>
      </c>
      <c r="F264" s="294" t="s">
        <v>458</v>
      </c>
      <c r="G264" s="97" t="s">
        <v>483</v>
      </c>
      <c r="H264" s="292">
        <v>19990</v>
      </c>
      <c r="I264" s="292">
        <v>10770</v>
      </c>
      <c r="J264" s="100">
        <f t="shared" si="2"/>
        <v>9220</v>
      </c>
      <c r="K264" s="174"/>
    </row>
    <row r="265" spans="2:11" ht="24.95" customHeight="1" x14ac:dyDescent="0.25">
      <c r="B265" s="290" t="s">
        <v>505</v>
      </c>
      <c r="C265" s="291">
        <v>44340</v>
      </c>
      <c r="D265" s="97">
        <v>0.90277777777777779</v>
      </c>
      <c r="E265" s="97">
        <v>0.90972222222222221</v>
      </c>
      <c r="F265" s="97" t="s">
        <v>464</v>
      </c>
      <c r="G265" s="97" t="s">
        <v>459</v>
      </c>
      <c r="H265" s="292">
        <v>19930</v>
      </c>
      <c r="I265" s="292">
        <v>10770</v>
      </c>
      <c r="J265" s="100">
        <f t="shared" si="2"/>
        <v>9160</v>
      </c>
      <c r="K265" s="174"/>
    </row>
    <row r="266" spans="2:11" ht="24.95" customHeight="1" x14ac:dyDescent="0.25">
      <c r="B266" s="290" t="s">
        <v>506</v>
      </c>
      <c r="C266" s="291">
        <v>44340</v>
      </c>
      <c r="D266" s="97">
        <v>0.89722222222222225</v>
      </c>
      <c r="E266" s="97">
        <v>0.90416666666666667</v>
      </c>
      <c r="F266" s="294" t="s">
        <v>461</v>
      </c>
      <c r="G266" s="97" t="s">
        <v>484</v>
      </c>
      <c r="H266" s="292">
        <v>19640</v>
      </c>
      <c r="I266" s="292">
        <v>11090</v>
      </c>
      <c r="J266" s="100">
        <f t="shared" si="2"/>
        <v>8550</v>
      </c>
      <c r="K266" s="174"/>
    </row>
    <row r="267" spans="2:11" ht="24.95" customHeight="1" x14ac:dyDescent="0.25">
      <c r="B267" s="290" t="s">
        <v>507</v>
      </c>
      <c r="C267" s="291">
        <v>44341</v>
      </c>
      <c r="D267" s="97">
        <v>2.0833333333333332E-2</v>
      </c>
      <c r="E267" s="97">
        <v>2.8472222222222222E-2</v>
      </c>
      <c r="F267" s="294" t="s">
        <v>458</v>
      </c>
      <c r="G267" s="97" t="s">
        <v>483</v>
      </c>
      <c r="H267" s="292">
        <v>18010</v>
      </c>
      <c r="I267" s="292">
        <v>10880</v>
      </c>
      <c r="J267" s="100">
        <f t="shared" si="2"/>
        <v>7130</v>
      </c>
      <c r="K267" s="174"/>
    </row>
    <row r="268" spans="2:11" ht="24.95" customHeight="1" x14ac:dyDescent="0.25">
      <c r="B268" s="290" t="s">
        <v>508</v>
      </c>
      <c r="C268" s="291">
        <v>44341</v>
      </c>
      <c r="D268" s="97">
        <v>3.0555555555555555E-2</v>
      </c>
      <c r="E268" s="97">
        <v>3.8194444444444441E-2</v>
      </c>
      <c r="F268" s="294" t="s">
        <v>461</v>
      </c>
      <c r="G268" s="97" t="s">
        <v>484</v>
      </c>
      <c r="H268" s="292">
        <v>17890</v>
      </c>
      <c r="I268" s="292">
        <v>10980</v>
      </c>
      <c r="J268" s="100">
        <f t="shared" si="2"/>
        <v>6910</v>
      </c>
      <c r="K268" s="174"/>
    </row>
    <row r="269" spans="2:11" ht="24.95" customHeight="1" x14ac:dyDescent="0.25">
      <c r="B269" s="290" t="s">
        <v>509</v>
      </c>
      <c r="C269" s="291">
        <v>44341</v>
      </c>
      <c r="D269" s="97">
        <v>4.027777777777778E-2</v>
      </c>
      <c r="E269" s="97">
        <v>4.6527777777777779E-2</v>
      </c>
      <c r="F269" s="294" t="s">
        <v>464</v>
      </c>
      <c r="G269" s="97" t="s">
        <v>459</v>
      </c>
      <c r="H269" s="292">
        <v>18220</v>
      </c>
      <c r="I269" s="292">
        <v>10810</v>
      </c>
      <c r="J269" s="100">
        <f t="shared" si="2"/>
        <v>7410</v>
      </c>
      <c r="K269" s="174"/>
    </row>
    <row r="270" spans="2:11" ht="24.95" customHeight="1" x14ac:dyDescent="0.25">
      <c r="B270" s="290" t="s">
        <v>510</v>
      </c>
      <c r="C270" s="291">
        <v>44341</v>
      </c>
      <c r="D270" s="97">
        <v>7.4305555555555555E-2</v>
      </c>
      <c r="E270" s="97">
        <v>7.9861111111111105E-2</v>
      </c>
      <c r="F270" s="97" t="s">
        <v>464</v>
      </c>
      <c r="G270" s="97" t="s">
        <v>459</v>
      </c>
      <c r="H270" s="292">
        <v>15040</v>
      </c>
      <c r="I270" s="292">
        <v>10860</v>
      </c>
      <c r="J270" s="100">
        <f t="shared" si="2"/>
        <v>4180</v>
      </c>
      <c r="K270" s="174"/>
    </row>
    <row r="271" spans="2:11" ht="24.95" customHeight="1" x14ac:dyDescent="0.25">
      <c r="B271" s="290" t="s">
        <v>511</v>
      </c>
      <c r="C271" s="291">
        <v>44341</v>
      </c>
      <c r="D271" s="97">
        <v>0.40763888888888888</v>
      </c>
      <c r="E271" s="97">
        <v>0.41250000000000003</v>
      </c>
      <c r="F271" s="97" t="s">
        <v>482</v>
      </c>
      <c r="G271" s="97" t="s">
        <v>468</v>
      </c>
      <c r="H271" s="292">
        <v>8980</v>
      </c>
      <c r="I271" s="292">
        <v>7420</v>
      </c>
      <c r="J271" s="100">
        <f t="shared" si="2"/>
        <v>1560</v>
      </c>
      <c r="K271" s="174"/>
    </row>
    <row r="272" spans="2:11" ht="24.95" customHeight="1" x14ac:dyDescent="0.25">
      <c r="B272" s="290" t="s">
        <v>512</v>
      </c>
      <c r="C272" s="291">
        <v>44341</v>
      </c>
      <c r="D272" s="97">
        <v>0.47152777777777777</v>
      </c>
      <c r="E272" s="97">
        <v>0.4777777777777778</v>
      </c>
      <c r="F272" s="97" t="s">
        <v>464</v>
      </c>
      <c r="G272" s="97" t="s">
        <v>472</v>
      </c>
      <c r="H272" s="292">
        <v>19080</v>
      </c>
      <c r="I272" s="292">
        <v>10890</v>
      </c>
      <c r="J272" s="100">
        <f t="shared" si="2"/>
        <v>8190</v>
      </c>
      <c r="K272" s="174"/>
    </row>
    <row r="273" spans="2:11" ht="24.95" customHeight="1" x14ac:dyDescent="0.25">
      <c r="B273" s="290" t="s">
        <v>513</v>
      </c>
      <c r="C273" s="291">
        <v>44341</v>
      </c>
      <c r="D273" s="97">
        <v>0.47222222222222227</v>
      </c>
      <c r="E273" s="97">
        <v>0.47986111111111113</v>
      </c>
      <c r="F273" s="294" t="s">
        <v>461</v>
      </c>
      <c r="G273" s="97" t="s">
        <v>470</v>
      </c>
      <c r="H273" s="292">
        <v>20790</v>
      </c>
      <c r="I273" s="292">
        <v>10980</v>
      </c>
      <c r="J273" s="100">
        <f t="shared" si="2"/>
        <v>9810</v>
      </c>
      <c r="K273" s="174"/>
    </row>
    <row r="274" spans="2:11" ht="24.95" customHeight="1" x14ac:dyDescent="0.25">
      <c r="B274" s="290" t="s">
        <v>514</v>
      </c>
      <c r="C274" s="291">
        <v>44341</v>
      </c>
      <c r="D274" s="97">
        <v>0.49513888888888885</v>
      </c>
      <c r="E274" s="97">
        <v>0.50138888888888888</v>
      </c>
      <c r="F274" s="97" t="s">
        <v>467</v>
      </c>
      <c r="G274" s="97" t="s">
        <v>480</v>
      </c>
      <c r="H274" s="292">
        <v>18580</v>
      </c>
      <c r="I274" s="292">
        <v>10660</v>
      </c>
      <c r="J274" s="100">
        <f t="shared" si="2"/>
        <v>7920</v>
      </c>
      <c r="K274" s="174"/>
    </row>
    <row r="275" spans="2:11" ht="24.95" customHeight="1" x14ac:dyDescent="0.25">
      <c r="B275" s="290" t="s">
        <v>515</v>
      </c>
      <c r="C275" s="291">
        <v>44341</v>
      </c>
      <c r="D275" s="97">
        <v>0.50763888888888886</v>
      </c>
      <c r="E275" s="97">
        <v>0.47361111111111115</v>
      </c>
      <c r="F275" s="97" t="s">
        <v>458</v>
      </c>
      <c r="G275" s="97" t="s">
        <v>465</v>
      </c>
      <c r="H275" s="292">
        <v>19010</v>
      </c>
      <c r="I275" s="292">
        <v>10720</v>
      </c>
      <c r="J275" s="100">
        <f t="shared" si="2"/>
        <v>8290</v>
      </c>
      <c r="K275" s="174"/>
    </row>
    <row r="276" spans="2:11" ht="24.95" customHeight="1" x14ac:dyDescent="0.25">
      <c r="B276" s="290" t="s">
        <v>516</v>
      </c>
      <c r="C276" s="291">
        <v>44341</v>
      </c>
      <c r="D276" s="97">
        <v>0.52013888888888882</v>
      </c>
      <c r="E276" s="97">
        <v>0.52569444444444446</v>
      </c>
      <c r="F276" s="294" t="s">
        <v>482</v>
      </c>
      <c r="G276" s="97" t="s">
        <v>468</v>
      </c>
      <c r="H276" s="292">
        <v>9490</v>
      </c>
      <c r="I276" s="292">
        <v>7410</v>
      </c>
      <c r="J276" s="100">
        <f t="shared" si="2"/>
        <v>2080</v>
      </c>
      <c r="K276" s="174"/>
    </row>
    <row r="277" spans="2:11" ht="24.95" customHeight="1" x14ac:dyDescent="0.25">
      <c r="B277" s="290" t="s">
        <v>517</v>
      </c>
      <c r="C277" s="291">
        <v>44341</v>
      </c>
      <c r="D277" s="97">
        <v>0.58819444444444446</v>
      </c>
      <c r="E277" s="97">
        <v>0.59861111111111109</v>
      </c>
      <c r="F277" s="97" t="s">
        <v>467</v>
      </c>
      <c r="G277" s="97" t="s">
        <v>480</v>
      </c>
      <c r="H277" s="292">
        <v>15030</v>
      </c>
      <c r="I277" s="292">
        <v>10490</v>
      </c>
      <c r="J277" s="100">
        <f t="shared" si="2"/>
        <v>4540</v>
      </c>
      <c r="K277" s="174"/>
    </row>
    <row r="278" spans="2:11" ht="24.95" customHeight="1" x14ac:dyDescent="0.25">
      <c r="B278" s="290" t="s">
        <v>518</v>
      </c>
      <c r="C278" s="291">
        <v>44341</v>
      </c>
      <c r="D278" s="97">
        <v>0.64652777777777781</v>
      </c>
      <c r="E278" s="97">
        <v>0.65277777777777779</v>
      </c>
      <c r="F278" s="97" t="s">
        <v>464</v>
      </c>
      <c r="G278" s="97" t="s">
        <v>472</v>
      </c>
      <c r="H278" s="292">
        <v>17430</v>
      </c>
      <c r="I278" s="292">
        <v>10810</v>
      </c>
      <c r="J278" s="100">
        <f t="shared" si="2"/>
        <v>6620</v>
      </c>
      <c r="K278" s="174"/>
    </row>
    <row r="279" spans="2:11" ht="24.95" customHeight="1" x14ac:dyDescent="0.25">
      <c r="B279" s="290" t="s">
        <v>519</v>
      </c>
      <c r="C279" s="291">
        <v>44341</v>
      </c>
      <c r="D279" s="97">
        <v>0.65486111111111112</v>
      </c>
      <c r="E279" s="97">
        <v>0.66249999999999998</v>
      </c>
      <c r="F279" s="294" t="s">
        <v>461</v>
      </c>
      <c r="G279" s="97" t="s">
        <v>470</v>
      </c>
      <c r="H279" s="292">
        <v>16170</v>
      </c>
      <c r="I279" s="292">
        <v>10870</v>
      </c>
      <c r="J279" s="100">
        <f t="shared" si="2"/>
        <v>5300</v>
      </c>
      <c r="K279" s="174"/>
    </row>
    <row r="280" spans="2:11" ht="24.95" customHeight="1" x14ac:dyDescent="0.25">
      <c r="B280" s="290" t="s">
        <v>520</v>
      </c>
      <c r="C280" s="291">
        <v>44341</v>
      </c>
      <c r="D280" s="97">
        <v>0.86805555555555547</v>
      </c>
      <c r="E280" s="97">
        <v>0.87569444444444444</v>
      </c>
      <c r="F280" s="97" t="s">
        <v>458</v>
      </c>
      <c r="G280" s="97" t="s">
        <v>483</v>
      </c>
      <c r="H280" s="292">
        <v>19620</v>
      </c>
      <c r="I280" s="292">
        <v>10840</v>
      </c>
      <c r="J280" s="100">
        <f t="shared" si="2"/>
        <v>8780</v>
      </c>
      <c r="K280" s="174"/>
    </row>
    <row r="281" spans="2:11" ht="24.95" customHeight="1" x14ac:dyDescent="0.25">
      <c r="B281" s="290" t="s">
        <v>521</v>
      </c>
      <c r="C281" s="291">
        <v>44341</v>
      </c>
      <c r="D281" s="97">
        <v>0.86944444444444446</v>
      </c>
      <c r="E281" s="97">
        <v>0.87777777777777777</v>
      </c>
      <c r="F281" s="97" t="s">
        <v>464</v>
      </c>
      <c r="G281" s="97" t="s">
        <v>459</v>
      </c>
      <c r="H281" s="292">
        <v>19290</v>
      </c>
      <c r="I281" s="292">
        <v>10820</v>
      </c>
      <c r="J281" s="100">
        <f t="shared" si="2"/>
        <v>8470</v>
      </c>
      <c r="K281" s="174"/>
    </row>
    <row r="282" spans="2:11" ht="24.95" customHeight="1" x14ac:dyDescent="0.25">
      <c r="B282" s="290" t="s">
        <v>522</v>
      </c>
      <c r="C282" s="291">
        <v>44341</v>
      </c>
      <c r="D282" s="97">
        <v>0.87083333333333324</v>
      </c>
      <c r="E282" s="97">
        <v>0.87916666666666676</v>
      </c>
      <c r="F282" s="97" t="s">
        <v>461</v>
      </c>
      <c r="G282" s="97" t="s">
        <v>484</v>
      </c>
      <c r="H282" s="292">
        <v>16690</v>
      </c>
      <c r="I282" s="292">
        <v>11030</v>
      </c>
      <c r="J282" s="100">
        <f t="shared" si="2"/>
        <v>5660</v>
      </c>
      <c r="K282" s="174"/>
    </row>
    <row r="283" spans="2:11" ht="24.95" customHeight="1" x14ac:dyDescent="0.25">
      <c r="B283" s="290" t="s">
        <v>523</v>
      </c>
      <c r="C283" s="291">
        <v>44341</v>
      </c>
      <c r="D283" s="97">
        <v>0.92986111111111114</v>
      </c>
      <c r="E283" s="97">
        <v>0.93611111111111101</v>
      </c>
      <c r="F283" s="97" t="s">
        <v>458</v>
      </c>
      <c r="G283" s="97" t="s">
        <v>483</v>
      </c>
      <c r="H283" s="292">
        <v>13830</v>
      </c>
      <c r="I283" s="292">
        <v>10720</v>
      </c>
      <c r="J283" s="100">
        <f t="shared" si="2"/>
        <v>3110</v>
      </c>
      <c r="K283" s="174"/>
    </row>
    <row r="284" spans="2:11" ht="24.95" customHeight="1" x14ac:dyDescent="0.25">
      <c r="B284" s="290" t="s">
        <v>524</v>
      </c>
      <c r="C284" s="291">
        <v>44342</v>
      </c>
      <c r="D284" s="97">
        <v>9.0277777777777787E-3</v>
      </c>
      <c r="E284" s="97">
        <v>1.6666666666666666E-2</v>
      </c>
      <c r="F284" s="294" t="s">
        <v>467</v>
      </c>
      <c r="G284" s="97" t="s">
        <v>484</v>
      </c>
      <c r="H284" s="292">
        <v>15580</v>
      </c>
      <c r="I284" s="292">
        <v>10790</v>
      </c>
      <c r="J284" s="100">
        <f t="shared" si="2"/>
        <v>4790</v>
      </c>
      <c r="K284" s="174"/>
    </row>
    <row r="285" spans="2:11" ht="24.95" customHeight="1" x14ac:dyDescent="0.25">
      <c r="B285" s="290" t="s">
        <v>525</v>
      </c>
      <c r="C285" s="291">
        <v>44342</v>
      </c>
      <c r="D285" s="97">
        <v>2.2222222222222223E-2</v>
      </c>
      <c r="E285" s="97">
        <v>2.1527777777777781E-2</v>
      </c>
      <c r="F285" s="97" t="s">
        <v>464</v>
      </c>
      <c r="G285" s="97" t="s">
        <v>459</v>
      </c>
      <c r="H285" s="292">
        <v>17220</v>
      </c>
      <c r="I285" s="292">
        <v>10730</v>
      </c>
      <c r="J285" s="100">
        <f t="shared" si="2"/>
        <v>6490</v>
      </c>
      <c r="K285" s="174"/>
    </row>
    <row r="286" spans="2:11" ht="24.95" customHeight="1" x14ac:dyDescent="0.25">
      <c r="B286" s="290" t="s">
        <v>526</v>
      </c>
      <c r="C286" s="291">
        <v>44342</v>
      </c>
      <c r="D286" s="97">
        <v>0.45694444444444443</v>
      </c>
      <c r="E286" s="97">
        <v>0.46180555555555558</v>
      </c>
      <c r="F286" s="294" t="s">
        <v>482</v>
      </c>
      <c r="G286" s="97" t="s">
        <v>468</v>
      </c>
      <c r="H286" s="292">
        <v>10680</v>
      </c>
      <c r="I286" s="292">
        <v>7420</v>
      </c>
      <c r="J286" s="100">
        <f t="shared" si="2"/>
        <v>3260</v>
      </c>
      <c r="K286" s="174"/>
    </row>
    <row r="287" spans="2:11" ht="24.95" customHeight="1" x14ac:dyDescent="0.25">
      <c r="B287" s="290" t="s">
        <v>527</v>
      </c>
      <c r="C287" s="291">
        <v>44342</v>
      </c>
      <c r="D287" s="97">
        <v>0.49305555555555558</v>
      </c>
      <c r="E287" s="97">
        <v>0.49722222222222223</v>
      </c>
      <c r="F287" s="97" t="s">
        <v>482</v>
      </c>
      <c r="G287" s="97" t="s">
        <v>468</v>
      </c>
      <c r="H287" s="292">
        <v>8210</v>
      </c>
      <c r="I287" s="292">
        <v>7350</v>
      </c>
      <c r="J287" s="100">
        <f t="shared" si="2"/>
        <v>860</v>
      </c>
      <c r="K287" s="174"/>
    </row>
    <row r="288" spans="2:11" ht="24.95" customHeight="1" x14ac:dyDescent="0.25">
      <c r="B288" s="290" t="s">
        <v>528</v>
      </c>
      <c r="C288" s="291">
        <v>44342</v>
      </c>
      <c r="D288" s="97">
        <v>0.49513888888888885</v>
      </c>
      <c r="E288" s="97">
        <v>0.50416666666666665</v>
      </c>
      <c r="F288" s="294" t="s">
        <v>461</v>
      </c>
      <c r="G288" s="97" t="s">
        <v>470</v>
      </c>
      <c r="H288" s="292">
        <v>19920</v>
      </c>
      <c r="I288" s="292">
        <v>10950</v>
      </c>
      <c r="J288" s="100">
        <f t="shared" si="2"/>
        <v>8970</v>
      </c>
      <c r="K288" s="174"/>
    </row>
    <row r="289" spans="2:11" ht="24.95" customHeight="1" x14ac:dyDescent="0.25">
      <c r="B289" s="290" t="s">
        <v>529</v>
      </c>
      <c r="C289" s="291">
        <v>44342</v>
      </c>
      <c r="D289" s="97">
        <v>0.52013888888888882</v>
      </c>
      <c r="E289" s="97">
        <v>0.52638888888888891</v>
      </c>
      <c r="F289" s="97" t="s">
        <v>458</v>
      </c>
      <c r="G289" s="97" t="s">
        <v>481</v>
      </c>
      <c r="H289" s="292">
        <v>17780</v>
      </c>
      <c r="I289" s="292">
        <v>10590</v>
      </c>
      <c r="J289" s="100">
        <f t="shared" si="2"/>
        <v>7190</v>
      </c>
      <c r="K289" s="174"/>
    </row>
    <row r="290" spans="2:11" ht="24.95" customHeight="1" x14ac:dyDescent="0.25">
      <c r="B290" s="290" t="s">
        <v>530</v>
      </c>
      <c r="C290" s="291">
        <v>44342</v>
      </c>
      <c r="D290" s="97">
        <v>0.52222222222222225</v>
      </c>
      <c r="E290" s="97">
        <v>0.52847222222222223</v>
      </c>
      <c r="F290" s="294" t="s">
        <v>464</v>
      </c>
      <c r="G290" s="97" t="s">
        <v>474</v>
      </c>
      <c r="H290" s="292">
        <v>18630</v>
      </c>
      <c r="I290" s="292">
        <v>10700</v>
      </c>
      <c r="J290" s="100">
        <f t="shared" si="2"/>
        <v>7930</v>
      </c>
      <c r="K290" s="174"/>
    </row>
    <row r="291" spans="2:11" ht="24.95" customHeight="1" x14ac:dyDescent="0.25">
      <c r="B291" s="290" t="s">
        <v>531</v>
      </c>
      <c r="C291" s="291">
        <v>44342</v>
      </c>
      <c r="D291" s="97">
        <v>0.53194444444444444</v>
      </c>
      <c r="E291" s="97">
        <v>0.5395833333333333</v>
      </c>
      <c r="F291" s="97" t="s">
        <v>467</v>
      </c>
      <c r="G291" s="97" t="s">
        <v>465</v>
      </c>
      <c r="H291" s="292">
        <v>16220</v>
      </c>
      <c r="I291" s="292">
        <v>10490</v>
      </c>
      <c r="J291" s="100">
        <f t="shared" si="2"/>
        <v>5730</v>
      </c>
      <c r="K291" s="174"/>
    </row>
    <row r="292" spans="2:11" ht="24.95" customHeight="1" x14ac:dyDescent="0.25">
      <c r="B292" s="290" t="s">
        <v>532</v>
      </c>
      <c r="C292" s="291">
        <v>44342</v>
      </c>
      <c r="D292" s="97">
        <v>0.89583333333333337</v>
      </c>
      <c r="E292" s="97">
        <v>0.90277777777777779</v>
      </c>
      <c r="F292" s="97" t="s">
        <v>461</v>
      </c>
      <c r="G292" s="97" t="s">
        <v>484</v>
      </c>
      <c r="H292" s="292">
        <v>19020</v>
      </c>
      <c r="I292" s="292">
        <v>11080</v>
      </c>
      <c r="J292" s="100">
        <f t="shared" si="2"/>
        <v>7940</v>
      </c>
      <c r="K292" s="174"/>
    </row>
    <row r="293" spans="2:11" ht="24.95" customHeight="1" x14ac:dyDescent="0.25">
      <c r="B293" s="290" t="s">
        <v>533</v>
      </c>
      <c r="C293" s="291">
        <v>44342</v>
      </c>
      <c r="D293" s="97">
        <v>0.91249999999999998</v>
      </c>
      <c r="E293" s="97">
        <v>0.9194444444444444</v>
      </c>
      <c r="F293" s="294" t="s">
        <v>464</v>
      </c>
      <c r="G293" s="97" t="s">
        <v>459</v>
      </c>
      <c r="H293" s="292">
        <v>19780</v>
      </c>
      <c r="I293" s="292">
        <v>10860</v>
      </c>
      <c r="J293" s="100">
        <f t="shared" si="2"/>
        <v>8920</v>
      </c>
      <c r="K293" s="174"/>
    </row>
    <row r="294" spans="2:11" ht="24.95" customHeight="1" x14ac:dyDescent="0.25">
      <c r="B294" s="290" t="s">
        <v>534</v>
      </c>
      <c r="C294" s="291">
        <v>44342</v>
      </c>
      <c r="D294" s="97">
        <v>0.91875000000000007</v>
      </c>
      <c r="E294" s="97">
        <v>0.92499999999999993</v>
      </c>
      <c r="F294" s="97" t="s">
        <v>458</v>
      </c>
      <c r="G294" s="97" t="s">
        <v>483</v>
      </c>
      <c r="H294" s="292">
        <v>19560</v>
      </c>
      <c r="I294" s="292">
        <v>10770</v>
      </c>
      <c r="J294" s="100">
        <f t="shared" ref="J294:J331" si="3">H294-I294</f>
        <v>8790</v>
      </c>
      <c r="K294" s="174"/>
    </row>
    <row r="295" spans="2:11" ht="24.95" customHeight="1" x14ac:dyDescent="0.25">
      <c r="B295" s="290" t="s">
        <v>535</v>
      </c>
      <c r="C295" s="291">
        <v>44342</v>
      </c>
      <c r="D295" s="97">
        <v>0.94791666666666663</v>
      </c>
      <c r="E295" s="97">
        <v>0.95347222222222217</v>
      </c>
      <c r="F295" s="97" t="s">
        <v>458</v>
      </c>
      <c r="G295" s="97" t="s">
        <v>483</v>
      </c>
      <c r="H295" s="292">
        <v>11730</v>
      </c>
      <c r="I295" s="292">
        <v>10820</v>
      </c>
      <c r="J295" s="100">
        <f t="shared" si="3"/>
        <v>910</v>
      </c>
      <c r="K295" s="174"/>
    </row>
    <row r="296" spans="2:11" ht="24.95" customHeight="1" x14ac:dyDescent="0.25">
      <c r="B296" s="290" t="s">
        <v>536</v>
      </c>
      <c r="C296" s="291">
        <v>44343</v>
      </c>
      <c r="D296" s="97">
        <v>1.3888888888888889E-3</v>
      </c>
      <c r="E296" s="97">
        <v>9.0277777777777787E-3</v>
      </c>
      <c r="F296" s="97" t="s">
        <v>461</v>
      </c>
      <c r="G296" s="97" t="s">
        <v>484</v>
      </c>
      <c r="H296" s="292">
        <v>15180</v>
      </c>
      <c r="I296" s="292">
        <v>11110</v>
      </c>
      <c r="J296" s="100">
        <f t="shared" si="3"/>
        <v>4070</v>
      </c>
      <c r="K296" s="174"/>
    </row>
    <row r="297" spans="2:11" ht="24.95" customHeight="1" x14ac:dyDescent="0.25">
      <c r="B297" s="290" t="s">
        <v>537</v>
      </c>
      <c r="C297" s="291">
        <v>44343</v>
      </c>
      <c r="D297" s="97">
        <v>2.0833333333333333E-3</v>
      </c>
      <c r="E297" s="97">
        <v>8.3333333333333332E-3</v>
      </c>
      <c r="F297" s="294" t="s">
        <v>464</v>
      </c>
      <c r="G297" s="97" t="s">
        <v>459</v>
      </c>
      <c r="H297" s="292">
        <v>14760</v>
      </c>
      <c r="I297" s="292">
        <v>10750</v>
      </c>
      <c r="J297" s="100">
        <f t="shared" si="3"/>
        <v>4010</v>
      </c>
      <c r="K297" s="174"/>
    </row>
    <row r="298" spans="2:11" ht="24.95" customHeight="1" x14ac:dyDescent="0.25">
      <c r="B298" s="290" t="s">
        <v>538</v>
      </c>
      <c r="C298" s="291">
        <v>44343</v>
      </c>
      <c r="D298" s="97">
        <v>0.50138888888888888</v>
      </c>
      <c r="E298" s="97">
        <v>0.50694444444444442</v>
      </c>
      <c r="F298" s="97" t="s">
        <v>467</v>
      </c>
      <c r="G298" s="97" t="s">
        <v>480</v>
      </c>
      <c r="H298" s="292">
        <v>15600</v>
      </c>
      <c r="I298" s="292">
        <v>10600</v>
      </c>
      <c r="J298" s="100">
        <f t="shared" si="3"/>
        <v>5000</v>
      </c>
      <c r="K298" s="174"/>
    </row>
    <row r="299" spans="2:11" ht="24.95" customHeight="1" x14ac:dyDescent="0.25">
      <c r="B299" s="290" t="s">
        <v>539</v>
      </c>
      <c r="C299" s="291">
        <v>44343</v>
      </c>
      <c r="D299" s="45">
        <v>0.50347222222222221</v>
      </c>
      <c r="E299" s="97">
        <v>0.51180555555555551</v>
      </c>
      <c r="F299" s="294" t="s">
        <v>461</v>
      </c>
      <c r="G299" s="97" t="s">
        <v>474</v>
      </c>
      <c r="H299" s="292">
        <v>20380</v>
      </c>
      <c r="I299" s="292">
        <v>11110</v>
      </c>
      <c r="J299" s="100">
        <f t="shared" si="3"/>
        <v>9270</v>
      </c>
      <c r="K299" s="174"/>
    </row>
    <row r="300" spans="2:11" ht="24.95" customHeight="1" x14ac:dyDescent="0.25">
      <c r="B300" s="290" t="s">
        <v>540</v>
      </c>
      <c r="C300" s="291">
        <v>44343</v>
      </c>
      <c r="D300" s="97">
        <v>0.50486111111111109</v>
      </c>
      <c r="E300" s="97">
        <v>0.51388888888888895</v>
      </c>
      <c r="F300" s="294" t="s">
        <v>541</v>
      </c>
      <c r="G300" s="97" t="s">
        <v>465</v>
      </c>
      <c r="H300" s="292">
        <v>10000</v>
      </c>
      <c r="I300" s="292">
        <v>7420</v>
      </c>
      <c r="J300" s="100">
        <f t="shared" si="3"/>
        <v>2580</v>
      </c>
      <c r="K300" s="174"/>
    </row>
    <row r="301" spans="2:11" ht="24.95" customHeight="1" x14ac:dyDescent="0.25">
      <c r="B301" s="290" t="s">
        <v>542</v>
      </c>
      <c r="C301" s="291">
        <v>44343</v>
      </c>
      <c r="D301" s="97">
        <v>0.51041666666666663</v>
      </c>
      <c r="E301" s="97">
        <v>0.51736111111111105</v>
      </c>
      <c r="F301" s="294" t="s">
        <v>458</v>
      </c>
      <c r="G301" s="97" t="s">
        <v>481</v>
      </c>
      <c r="H301" s="292">
        <v>17900</v>
      </c>
      <c r="I301" s="292">
        <v>10570</v>
      </c>
      <c r="J301" s="100">
        <f t="shared" si="3"/>
        <v>7330</v>
      </c>
      <c r="K301" s="174"/>
    </row>
    <row r="302" spans="2:11" ht="24.95" customHeight="1" x14ac:dyDescent="0.25">
      <c r="B302" s="290" t="s">
        <v>543</v>
      </c>
      <c r="C302" s="291">
        <v>44343</v>
      </c>
      <c r="D302" s="97">
        <v>0.51111111111111118</v>
      </c>
      <c r="E302" s="97">
        <v>0.51874999999999993</v>
      </c>
      <c r="F302" s="294" t="s">
        <v>464</v>
      </c>
      <c r="G302" s="97" t="s">
        <v>472</v>
      </c>
      <c r="H302" s="292">
        <v>18440</v>
      </c>
      <c r="I302" s="292">
        <v>10660</v>
      </c>
      <c r="J302" s="100">
        <f t="shared" si="3"/>
        <v>7780</v>
      </c>
      <c r="K302" s="174"/>
    </row>
    <row r="303" spans="2:11" ht="24.95" customHeight="1" x14ac:dyDescent="0.25">
      <c r="B303" s="290" t="s">
        <v>544</v>
      </c>
      <c r="C303" s="291">
        <v>44343</v>
      </c>
      <c r="D303" s="97">
        <v>0.55833333333333335</v>
      </c>
      <c r="E303" s="97">
        <v>0.56388888888888888</v>
      </c>
      <c r="F303" s="294" t="s">
        <v>464</v>
      </c>
      <c r="G303" s="97" t="s">
        <v>472</v>
      </c>
      <c r="H303" s="292">
        <v>11950</v>
      </c>
      <c r="I303" s="292">
        <v>10600</v>
      </c>
      <c r="J303" s="100">
        <f t="shared" si="3"/>
        <v>1350</v>
      </c>
      <c r="K303" s="174"/>
    </row>
    <row r="304" spans="2:11" ht="24.95" customHeight="1" x14ac:dyDescent="0.25">
      <c r="B304" s="290" t="s">
        <v>545</v>
      </c>
      <c r="C304" s="291">
        <v>44343</v>
      </c>
      <c r="D304" s="97">
        <v>0.59097222222222223</v>
      </c>
      <c r="E304" s="97">
        <v>0.59583333333333333</v>
      </c>
      <c r="F304" s="294" t="s">
        <v>541</v>
      </c>
      <c r="G304" s="97" t="s">
        <v>465</v>
      </c>
      <c r="H304" s="292">
        <v>8510</v>
      </c>
      <c r="I304" s="292">
        <v>7400</v>
      </c>
      <c r="J304" s="100">
        <f t="shared" si="3"/>
        <v>1110</v>
      </c>
      <c r="K304" s="174"/>
    </row>
    <row r="305" spans="2:11" ht="24.95" customHeight="1" x14ac:dyDescent="0.25">
      <c r="B305" s="290" t="s">
        <v>546</v>
      </c>
      <c r="C305" s="291">
        <v>44343</v>
      </c>
      <c r="D305" s="97">
        <v>0.8833333333333333</v>
      </c>
      <c r="E305" s="97">
        <v>0.89027777777777783</v>
      </c>
      <c r="F305" s="294" t="s">
        <v>467</v>
      </c>
      <c r="G305" s="97" t="s">
        <v>483</v>
      </c>
      <c r="H305" s="292">
        <v>18870</v>
      </c>
      <c r="I305" s="292">
        <v>10770</v>
      </c>
      <c r="J305" s="100">
        <f t="shared" si="3"/>
        <v>8100</v>
      </c>
      <c r="K305" s="174"/>
    </row>
    <row r="306" spans="2:11" ht="24.95" customHeight="1" x14ac:dyDescent="0.25">
      <c r="B306" s="290" t="s">
        <v>547</v>
      </c>
      <c r="C306" s="291">
        <v>44343</v>
      </c>
      <c r="D306" s="97">
        <v>0.89930555555555547</v>
      </c>
      <c r="E306" s="97">
        <v>0.90625</v>
      </c>
      <c r="F306" s="294" t="s">
        <v>464</v>
      </c>
      <c r="G306" s="97" t="s">
        <v>459</v>
      </c>
      <c r="H306" s="292">
        <v>18990</v>
      </c>
      <c r="I306" s="292">
        <v>10630</v>
      </c>
      <c r="J306" s="100">
        <f t="shared" si="3"/>
        <v>8360</v>
      </c>
      <c r="K306" s="174"/>
    </row>
    <row r="307" spans="2:11" ht="24.95" customHeight="1" x14ac:dyDescent="0.25">
      <c r="B307" s="290" t="s">
        <v>548</v>
      </c>
      <c r="C307" s="291">
        <v>44343</v>
      </c>
      <c r="D307" s="97">
        <v>0.93958333333333333</v>
      </c>
      <c r="E307" s="97">
        <v>0.9472222222222223</v>
      </c>
      <c r="F307" s="294" t="s">
        <v>461</v>
      </c>
      <c r="G307" s="97" t="s">
        <v>484</v>
      </c>
      <c r="H307" s="292">
        <v>17710</v>
      </c>
      <c r="I307" s="292">
        <v>11080</v>
      </c>
      <c r="J307" s="100">
        <f t="shared" si="3"/>
        <v>6630</v>
      </c>
      <c r="K307" s="174"/>
    </row>
    <row r="308" spans="2:11" ht="24.95" customHeight="1" x14ac:dyDescent="0.25">
      <c r="B308" s="290" t="s">
        <v>549</v>
      </c>
      <c r="C308" s="291">
        <v>44343</v>
      </c>
      <c r="D308" s="97">
        <v>0.95694444444444438</v>
      </c>
      <c r="E308" s="97">
        <v>0.96388888888888891</v>
      </c>
      <c r="F308" s="294" t="s">
        <v>467</v>
      </c>
      <c r="G308" s="97" t="s">
        <v>483</v>
      </c>
      <c r="H308" s="292">
        <v>13020</v>
      </c>
      <c r="I308" s="292">
        <v>10650</v>
      </c>
      <c r="J308" s="100">
        <f t="shared" si="3"/>
        <v>2370</v>
      </c>
      <c r="K308" s="174"/>
    </row>
    <row r="309" spans="2:11" ht="24.95" customHeight="1" x14ac:dyDescent="0.25">
      <c r="B309" s="290" t="s">
        <v>550</v>
      </c>
      <c r="C309" s="291">
        <v>44344</v>
      </c>
      <c r="D309" s="97">
        <v>6.1805555555555558E-2</v>
      </c>
      <c r="E309" s="97">
        <v>6.9444444444444434E-2</v>
      </c>
      <c r="F309" s="294" t="s">
        <v>461</v>
      </c>
      <c r="G309" s="97" t="s">
        <v>484</v>
      </c>
      <c r="H309" s="292">
        <v>15020</v>
      </c>
      <c r="I309" s="292">
        <v>11150</v>
      </c>
      <c r="J309" s="100">
        <f t="shared" si="3"/>
        <v>3870</v>
      </c>
      <c r="K309" s="174"/>
    </row>
    <row r="310" spans="2:11" ht="24.95" customHeight="1" x14ac:dyDescent="0.25">
      <c r="B310" s="290" t="s">
        <v>551</v>
      </c>
      <c r="C310" s="291">
        <v>44344</v>
      </c>
      <c r="D310" s="97">
        <v>0.4770833333333333</v>
      </c>
      <c r="E310" s="97">
        <v>0.48472222222222222</v>
      </c>
      <c r="F310" s="294" t="s">
        <v>461</v>
      </c>
      <c r="G310" s="97" t="s">
        <v>470</v>
      </c>
      <c r="H310" s="292">
        <v>19410</v>
      </c>
      <c r="I310" s="292">
        <v>11180</v>
      </c>
      <c r="J310" s="100">
        <f t="shared" si="3"/>
        <v>8230</v>
      </c>
      <c r="K310" s="174"/>
    </row>
    <row r="311" spans="2:11" ht="24.95" customHeight="1" x14ac:dyDescent="0.25">
      <c r="B311" s="290" t="s">
        <v>552</v>
      </c>
      <c r="C311" s="291">
        <v>44344</v>
      </c>
      <c r="D311" s="97">
        <v>0.5</v>
      </c>
      <c r="E311" s="97">
        <v>0.5083333333333333</v>
      </c>
      <c r="F311" s="294" t="s">
        <v>482</v>
      </c>
      <c r="G311" s="97" t="s">
        <v>468</v>
      </c>
      <c r="H311" s="292">
        <v>11240</v>
      </c>
      <c r="I311" s="292">
        <v>7480</v>
      </c>
      <c r="J311" s="100">
        <f t="shared" si="3"/>
        <v>3760</v>
      </c>
      <c r="K311" s="174"/>
    </row>
    <row r="312" spans="2:11" ht="24.95" customHeight="1" x14ac:dyDescent="0.25">
      <c r="B312" s="290" t="s">
        <v>553</v>
      </c>
      <c r="C312" s="291">
        <v>44344</v>
      </c>
      <c r="D312" s="97">
        <v>0.51111111111111118</v>
      </c>
      <c r="E312" s="97">
        <v>0.51874999999999993</v>
      </c>
      <c r="F312" s="294" t="s">
        <v>458</v>
      </c>
      <c r="G312" s="97" t="s">
        <v>474</v>
      </c>
      <c r="H312" s="292">
        <v>17860</v>
      </c>
      <c r="I312" s="292">
        <v>10530</v>
      </c>
      <c r="J312" s="100">
        <f t="shared" si="3"/>
        <v>7330</v>
      </c>
      <c r="K312" s="174"/>
    </row>
    <row r="313" spans="2:11" ht="24.95" customHeight="1" x14ac:dyDescent="0.25">
      <c r="B313" s="290" t="s">
        <v>554</v>
      </c>
      <c r="C313" s="291">
        <v>44344</v>
      </c>
      <c r="D313" s="97">
        <v>0.52152777777777781</v>
      </c>
      <c r="E313" s="97">
        <v>0.52847222222222223</v>
      </c>
      <c r="F313" s="294" t="s">
        <v>464</v>
      </c>
      <c r="G313" s="97" t="s">
        <v>472</v>
      </c>
      <c r="H313" s="292">
        <v>19980</v>
      </c>
      <c r="I313" s="292">
        <v>10910</v>
      </c>
      <c r="J313" s="100">
        <f t="shared" si="3"/>
        <v>9070</v>
      </c>
      <c r="K313" s="174"/>
    </row>
    <row r="314" spans="2:11" ht="24.95" customHeight="1" x14ac:dyDescent="0.25">
      <c r="B314" s="290" t="s">
        <v>555</v>
      </c>
      <c r="C314" s="291">
        <v>44344</v>
      </c>
      <c r="D314" s="97">
        <v>0.5395833333333333</v>
      </c>
      <c r="E314" s="97">
        <v>0.54583333333333328</v>
      </c>
      <c r="F314" s="294" t="s">
        <v>467</v>
      </c>
      <c r="G314" s="97" t="s">
        <v>480</v>
      </c>
      <c r="H314" s="292">
        <v>17800</v>
      </c>
      <c r="I314" s="292">
        <v>10730</v>
      </c>
      <c r="J314" s="100">
        <f t="shared" si="3"/>
        <v>7070</v>
      </c>
      <c r="K314" s="174"/>
    </row>
    <row r="315" spans="2:11" ht="24.95" customHeight="1" x14ac:dyDescent="0.25">
      <c r="B315" s="290" t="s">
        <v>556</v>
      </c>
      <c r="C315" s="291">
        <v>44344</v>
      </c>
      <c r="D315" s="97">
        <v>0.56041666666666667</v>
      </c>
      <c r="E315" s="97">
        <v>0.56736111111111109</v>
      </c>
      <c r="F315" s="294" t="s">
        <v>461</v>
      </c>
      <c r="G315" s="97" t="s">
        <v>470</v>
      </c>
      <c r="H315" s="292">
        <v>13860</v>
      </c>
      <c r="I315" s="292">
        <v>11030</v>
      </c>
      <c r="J315" s="100">
        <f t="shared" si="3"/>
        <v>2830</v>
      </c>
      <c r="K315" s="174"/>
    </row>
    <row r="316" spans="2:11" ht="24.95" customHeight="1" x14ac:dyDescent="0.25">
      <c r="B316" s="290" t="s">
        <v>557</v>
      </c>
      <c r="C316" s="291">
        <v>44344</v>
      </c>
      <c r="D316" s="97">
        <v>0.56944444444444442</v>
      </c>
      <c r="E316" s="97">
        <v>0.57500000000000007</v>
      </c>
      <c r="F316" s="294" t="s">
        <v>482</v>
      </c>
      <c r="G316" s="97" t="s">
        <v>468</v>
      </c>
      <c r="H316" s="292">
        <v>8640</v>
      </c>
      <c r="I316" s="292">
        <v>7580</v>
      </c>
      <c r="J316" s="100">
        <f t="shared" si="3"/>
        <v>1060</v>
      </c>
      <c r="K316" s="174"/>
    </row>
    <row r="317" spans="2:11" ht="24.95" customHeight="1" x14ac:dyDescent="0.25">
      <c r="B317" s="290" t="s">
        <v>558</v>
      </c>
      <c r="C317" s="291">
        <v>44344</v>
      </c>
      <c r="D317" s="97">
        <v>0.90277777777777779</v>
      </c>
      <c r="E317" s="97">
        <v>0.91041666666666676</v>
      </c>
      <c r="F317" s="294" t="s">
        <v>461</v>
      </c>
      <c r="G317" s="97" t="s">
        <v>484</v>
      </c>
      <c r="H317" s="292">
        <v>16970</v>
      </c>
      <c r="I317" s="292">
        <v>11090</v>
      </c>
      <c r="J317" s="100">
        <f t="shared" si="3"/>
        <v>5880</v>
      </c>
      <c r="K317" s="174"/>
    </row>
    <row r="318" spans="2:11" ht="24.95" customHeight="1" x14ac:dyDescent="0.25">
      <c r="B318" s="290" t="s">
        <v>559</v>
      </c>
      <c r="C318" s="291">
        <v>44344</v>
      </c>
      <c r="D318" s="97">
        <v>0.90972222222222221</v>
      </c>
      <c r="E318" s="97">
        <v>0.91666666666666663</v>
      </c>
      <c r="F318" s="294" t="s">
        <v>464</v>
      </c>
      <c r="G318" s="97" t="s">
        <v>459</v>
      </c>
      <c r="H318" s="292">
        <v>19760</v>
      </c>
      <c r="I318" s="292">
        <v>11040</v>
      </c>
      <c r="J318" s="100">
        <f t="shared" si="3"/>
        <v>8720</v>
      </c>
      <c r="K318" s="174"/>
    </row>
    <row r="319" spans="2:11" ht="24.95" customHeight="1" x14ac:dyDescent="0.25">
      <c r="B319" s="290" t="s">
        <v>560</v>
      </c>
      <c r="C319" s="291">
        <v>44344</v>
      </c>
      <c r="D319" s="97">
        <v>0.91388888888888886</v>
      </c>
      <c r="E319" s="97">
        <v>0.92083333333333339</v>
      </c>
      <c r="F319" s="294" t="s">
        <v>458</v>
      </c>
      <c r="G319" s="97" t="s">
        <v>462</v>
      </c>
      <c r="H319" s="292">
        <v>18980</v>
      </c>
      <c r="I319" s="292">
        <v>10790</v>
      </c>
      <c r="J319" s="100">
        <f t="shared" si="3"/>
        <v>8190</v>
      </c>
      <c r="K319" s="174"/>
    </row>
    <row r="320" spans="2:11" ht="24.95" customHeight="1" x14ac:dyDescent="0.25">
      <c r="B320" s="290" t="s">
        <v>561</v>
      </c>
      <c r="C320" s="291">
        <v>44344</v>
      </c>
      <c r="D320" s="97">
        <v>0.98611111111111116</v>
      </c>
      <c r="E320" s="97">
        <v>0.99236111111111114</v>
      </c>
      <c r="F320" s="294" t="s">
        <v>458</v>
      </c>
      <c r="G320" s="97" t="s">
        <v>462</v>
      </c>
      <c r="H320" s="292">
        <v>13310</v>
      </c>
      <c r="I320" s="292">
        <v>10840</v>
      </c>
      <c r="J320" s="100">
        <f t="shared" si="3"/>
        <v>2470</v>
      </c>
      <c r="K320" s="174"/>
    </row>
    <row r="321" spans="2:11" ht="24.95" customHeight="1" x14ac:dyDescent="0.25">
      <c r="B321" s="290" t="s">
        <v>562</v>
      </c>
      <c r="C321" s="291">
        <v>44345</v>
      </c>
      <c r="D321" s="97">
        <v>1.3888888888888888E-2</v>
      </c>
      <c r="E321" s="97">
        <v>2.013888888888889E-2</v>
      </c>
      <c r="F321" s="294" t="s">
        <v>464</v>
      </c>
      <c r="G321" s="97" t="s">
        <v>459</v>
      </c>
      <c r="H321" s="292">
        <v>15440</v>
      </c>
      <c r="I321" s="292">
        <v>10880</v>
      </c>
      <c r="J321" s="100">
        <f t="shared" si="3"/>
        <v>4560</v>
      </c>
      <c r="K321" s="174"/>
    </row>
    <row r="322" spans="2:11" ht="24.95" customHeight="1" x14ac:dyDescent="0.25">
      <c r="B322" s="290" t="s">
        <v>563</v>
      </c>
      <c r="C322" s="291">
        <v>44345</v>
      </c>
      <c r="D322" s="97">
        <v>2.4999999999999998E-2</v>
      </c>
      <c r="E322" s="97">
        <v>3.2638888888888891E-2</v>
      </c>
      <c r="F322" s="294" t="s">
        <v>461</v>
      </c>
      <c r="G322" s="97" t="s">
        <v>484</v>
      </c>
      <c r="H322" s="292">
        <v>15700</v>
      </c>
      <c r="I322" s="292">
        <v>11140</v>
      </c>
      <c r="J322" s="100">
        <f t="shared" si="3"/>
        <v>4560</v>
      </c>
      <c r="K322" s="174"/>
    </row>
    <row r="323" spans="2:11" ht="24.95" customHeight="1" x14ac:dyDescent="0.25">
      <c r="B323" s="290" t="s">
        <v>564</v>
      </c>
      <c r="C323" s="291">
        <v>44345</v>
      </c>
      <c r="D323" s="97">
        <v>0.47847222222222219</v>
      </c>
      <c r="E323" s="97">
        <v>0.4861111111111111</v>
      </c>
      <c r="F323" s="294" t="s">
        <v>461</v>
      </c>
      <c r="G323" s="97" t="s">
        <v>470</v>
      </c>
      <c r="H323" s="292">
        <v>20620</v>
      </c>
      <c r="I323" s="292">
        <v>10930</v>
      </c>
      <c r="J323" s="100">
        <f t="shared" si="3"/>
        <v>9690</v>
      </c>
      <c r="K323" s="174"/>
    </row>
    <row r="324" spans="2:11" ht="24.95" customHeight="1" x14ac:dyDescent="0.25">
      <c r="B324" s="290" t="s">
        <v>565</v>
      </c>
      <c r="C324" s="291">
        <v>44345</v>
      </c>
      <c r="D324" s="97">
        <v>0.52500000000000002</v>
      </c>
      <c r="E324" s="97">
        <v>0.53541666666666665</v>
      </c>
      <c r="F324" s="294" t="s">
        <v>464</v>
      </c>
      <c r="G324" s="97" t="s">
        <v>472</v>
      </c>
      <c r="H324" s="292">
        <v>19700</v>
      </c>
      <c r="I324" s="292">
        <v>10710</v>
      </c>
      <c r="J324" s="100">
        <f t="shared" si="3"/>
        <v>8990</v>
      </c>
      <c r="K324" s="174"/>
    </row>
    <row r="325" spans="2:11" ht="24.95" customHeight="1" x14ac:dyDescent="0.25">
      <c r="B325" s="290" t="s">
        <v>566</v>
      </c>
      <c r="C325" s="291">
        <v>44345</v>
      </c>
      <c r="D325" s="97">
        <v>0.52708333333333335</v>
      </c>
      <c r="E325" s="97">
        <v>0.53472222222222221</v>
      </c>
      <c r="F325" s="294" t="s">
        <v>458</v>
      </c>
      <c r="G325" s="97" t="s">
        <v>465</v>
      </c>
      <c r="H325" s="292">
        <v>17820</v>
      </c>
      <c r="I325" s="292">
        <v>10710</v>
      </c>
      <c r="J325" s="100">
        <f t="shared" si="3"/>
        <v>7110</v>
      </c>
      <c r="K325" s="174"/>
    </row>
    <row r="326" spans="2:11" ht="24.95" customHeight="1" x14ac:dyDescent="0.25">
      <c r="B326" s="290" t="s">
        <v>567</v>
      </c>
      <c r="C326" s="291">
        <v>44345</v>
      </c>
      <c r="D326" s="97">
        <v>0.54652777777777783</v>
      </c>
      <c r="E326" s="97">
        <v>0.55208333333333337</v>
      </c>
      <c r="F326" s="294" t="s">
        <v>467</v>
      </c>
      <c r="G326" s="97" t="s">
        <v>480</v>
      </c>
      <c r="H326" s="292">
        <v>17690</v>
      </c>
      <c r="I326" s="292">
        <v>10600</v>
      </c>
      <c r="J326" s="100">
        <f t="shared" si="3"/>
        <v>7090</v>
      </c>
      <c r="K326" s="174"/>
    </row>
    <row r="327" spans="2:11" ht="24.95" customHeight="1" x14ac:dyDescent="0.25">
      <c r="B327" s="290" t="s">
        <v>568</v>
      </c>
      <c r="C327" s="291">
        <v>44345</v>
      </c>
      <c r="D327" s="97">
        <v>0.86875000000000002</v>
      </c>
      <c r="E327" s="97">
        <v>0.87569444444444444</v>
      </c>
      <c r="F327" s="294" t="s">
        <v>464</v>
      </c>
      <c r="G327" s="97" t="s">
        <v>459</v>
      </c>
      <c r="H327" s="292">
        <v>18570</v>
      </c>
      <c r="I327" s="292">
        <v>10860</v>
      </c>
      <c r="J327" s="100">
        <f t="shared" si="3"/>
        <v>7710</v>
      </c>
      <c r="K327" s="174"/>
    </row>
    <row r="328" spans="2:11" ht="24.95" customHeight="1" x14ac:dyDescent="0.25">
      <c r="B328" s="290" t="s">
        <v>569</v>
      </c>
      <c r="C328" s="291">
        <v>44345</v>
      </c>
      <c r="D328" s="97">
        <v>0.90208333333333324</v>
      </c>
      <c r="E328" s="97">
        <v>0.90833333333333333</v>
      </c>
      <c r="F328" s="294" t="s">
        <v>458</v>
      </c>
      <c r="G328" s="97" t="s">
        <v>483</v>
      </c>
      <c r="H328" s="292">
        <v>19630</v>
      </c>
      <c r="I328" s="292">
        <v>10850</v>
      </c>
      <c r="J328" s="100">
        <f t="shared" si="3"/>
        <v>8780</v>
      </c>
      <c r="K328" s="174"/>
    </row>
    <row r="329" spans="2:11" ht="24.95" customHeight="1" x14ac:dyDescent="0.25">
      <c r="B329" s="290" t="s">
        <v>570</v>
      </c>
      <c r="C329" s="291">
        <v>44345</v>
      </c>
      <c r="D329" s="97">
        <v>0.9194444444444444</v>
      </c>
      <c r="E329" s="97">
        <v>0.9291666666666667</v>
      </c>
      <c r="F329" s="294" t="s">
        <v>461</v>
      </c>
      <c r="G329" s="97" t="s">
        <v>462</v>
      </c>
      <c r="H329" s="292">
        <v>20330</v>
      </c>
      <c r="I329" s="292">
        <v>11080</v>
      </c>
      <c r="J329" s="100">
        <f t="shared" si="3"/>
        <v>9250</v>
      </c>
      <c r="K329" s="174"/>
    </row>
    <row r="330" spans="2:11" ht="24.95" customHeight="1" x14ac:dyDescent="0.25">
      <c r="B330" s="290" t="s">
        <v>571</v>
      </c>
      <c r="C330" s="291">
        <v>44345</v>
      </c>
      <c r="D330" s="97">
        <v>0.98819444444444438</v>
      </c>
      <c r="E330" s="97">
        <v>0.99444444444444446</v>
      </c>
      <c r="F330" s="294" t="s">
        <v>458</v>
      </c>
      <c r="G330" s="97" t="s">
        <v>483</v>
      </c>
      <c r="H330" s="292">
        <v>14360</v>
      </c>
      <c r="I330" s="292">
        <v>10800</v>
      </c>
      <c r="J330" s="100">
        <f t="shared" si="3"/>
        <v>3560</v>
      </c>
      <c r="K330" s="174"/>
    </row>
    <row r="331" spans="2:11" ht="24.95" customHeight="1" x14ac:dyDescent="0.25">
      <c r="B331" s="290" t="s">
        <v>572</v>
      </c>
      <c r="C331" s="291">
        <v>44346</v>
      </c>
      <c r="D331" s="97">
        <v>4.8611111111111112E-3</v>
      </c>
      <c r="E331" s="97">
        <v>1.1111111111111112E-2</v>
      </c>
      <c r="F331" s="294" t="s">
        <v>464</v>
      </c>
      <c r="G331" s="97" t="s">
        <v>459</v>
      </c>
      <c r="H331" s="292">
        <v>16080</v>
      </c>
      <c r="I331" s="292">
        <v>10790</v>
      </c>
      <c r="J331" s="100">
        <f t="shared" si="3"/>
        <v>5290</v>
      </c>
      <c r="K331" s="174"/>
    </row>
    <row r="332" spans="2:11" ht="24.95" customHeight="1" x14ac:dyDescent="0.25">
      <c r="B332" s="290" t="s">
        <v>573</v>
      </c>
      <c r="C332" s="291">
        <v>44346</v>
      </c>
      <c r="D332" s="97">
        <v>2.4305555555555556E-2</v>
      </c>
      <c r="E332" s="97">
        <v>3.125E-2</v>
      </c>
      <c r="F332" s="294" t="s">
        <v>461</v>
      </c>
      <c r="G332" s="97" t="s">
        <v>462</v>
      </c>
      <c r="H332" s="292">
        <v>15280</v>
      </c>
      <c r="I332" s="292">
        <v>11120</v>
      </c>
      <c r="J332" s="100">
        <f t="shared" si="1"/>
        <v>4160</v>
      </c>
      <c r="K332" s="174"/>
    </row>
    <row r="333" spans="2:11" ht="24.95" customHeight="1" x14ac:dyDescent="0.25">
      <c r="B333" s="290" t="s">
        <v>574</v>
      </c>
      <c r="C333" s="291">
        <v>44346</v>
      </c>
      <c r="D333" s="97">
        <v>0.5</v>
      </c>
      <c r="E333" s="97">
        <v>0.50902777777777775</v>
      </c>
      <c r="F333" s="294" t="s">
        <v>461</v>
      </c>
      <c r="G333" s="97" t="s">
        <v>481</v>
      </c>
      <c r="H333" s="292">
        <v>18520</v>
      </c>
      <c r="I333" s="292">
        <v>10880</v>
      </c>
      <c r="J333" s="100">
        <f t="shared" si="1"/>
        <v>7640</v>
      </c>
      <c r="K333" s="174"/>
    </row>
    <row r="334" spans="2:11" ht="24.95" customHeight="1" x14ac:dyDescent="0.25">
      <c r="B334" s="290" t="s">
        <v>575</v>
      </c>
      <c r="C334" s="291">
        <v>44346</v>
      </c>
      <c r="D334" s="97">
        <v>0.62152777777777779</v>
      </c>
      <c r="E334" s="97">
        <v>0.62847222222222221</v>
      </c>
      <c r="F334" s="294" t="s">
        <v>461</v>
      </c>
      <c r="G334" s="97" t="s">
        <v>481</v>
      </c>
      <c r="H334" s="292">
        <v>13610</v>
      </c>
      <c r="I334" s="292">
        <v>11140</v>
      </c>
      <c r="J334" s="100">
        <f t="shared" si="1"/>
        <v>2470</v>
      </c>
      <c r="K334" s="174"/>
    </row>
    <row r="335" spans="2:11" ht="24.95" customHeight="1" x14ac:dyDescent="0.25">
      <c r="B335" s="290" t="s">
        <v>576</v>
      </c>
      <c r="C335" s="291">
        <v>44346</v>
      </c>
      <c r="D335" s="97">
        <v>0.88055555555555554</v>
      </c>
      <c r="E335" s="97">
        <v>0.89027777777777783</v>
      </c>
      <c r="F335" s="294" t="s">
        <v>458</v>
      </c>
      <c r="G335" s="97" t="s">
        <v>462</v>
      </c>
      <c r="H335" s="292">
        <v>14550</v>
      </c>
      <c r="I335" s="292">
        <v>10840</v>
      </c>
      <c r="J335" s="100">
        <f t="shared" si="1"/>
        <v>3710</v>
      </c>
      <c r="K335" s="174"/>
    </row>
    <row r="336" spans="2:11" ht="24.95" customHeight="1" x14ac:dyDescent="0.25">
      <c r="B336" s="290" t="s">
        <v>577</v>
      </c>
      <c r="C336" s="291">
        <v>44347</v>
      </c>
      <c r="D336" s="97">
        <v>0.4680555555555555</v>
      </c>
      <c r="E336" s="97">
        <v>0.47638888888888892</v>
      </c>
      <c r="F336" s="294" t="s">
        <v>461</v>
      </c>
      <c r="G336" s="97" t="s">
        <v>474</v>
      </c>
      <c r="H336" s="292">
        <v>21420</v>
      </c>
      <c r="I336" s="292">
        <v>11160</v>
      </c>
      <c r="J336" s="100">
        <f t="shared" si="1"/>
        <v>10260</v>
      </c>
      <c r="K336" s="174"/>
    </row>
    <row r="337" spans="2:11" ht="24.95" customHeight="1" x14ac:dyDescent="0.25">
      <c r="B337" s="290" t="s">
        <v>578</v>
      </c>
      <c r="C337" s="291">
        <v>44347</v>
      </c>
      <c r="D337" s="97">
        <v>0.50138888888888888</v>
      </c>
      <c r="E337" s="97">
        <v>0.50902777777777775</v>
      </c>
      <c r="F337" s="294" t="s">
        <v>464</v>
      </c>
      <c r="G337" s="97" t="s">
        <v>465</v>
      </c>
      <c r="H337" s="292">
        <v>18370</v>
      </c>
      <c r="I337" s="292">
        <v>10800</v>
      </c>
      <c r="J337" s="100">
        <f t="shared" si="1"/>
        <v>7570</v>
      </c>
      <c r="K337" s="174"/>
    </row>
    <row r="338" spans="2:11" ht="24.95" customHeight="1" x14ac:dyDescent="0.25">
      <c r="B338" s="290" t="s">
        <v>579</v>
      </c>
      <c r="C338" s="291">
        <v>44347</v>
      </c>
      <c r="D338" s="97">
        <v>0.51041666666666663</v>
      </c>
      <c r="E338" s="97">
        <v>0.51944444444444449</v>
      </c>
      <c r="F338" s="294" t="s">
        <v>458</v>
      </c>
      <c r="G338" s="97" t="s">
        <v>481</v>
      </c>
      <c r="H338" s="292">
        <v>18990</v>
      </c>
      <c r="I338" s="292">
        <v>10880</v>
      </c>
      <c r="J338" s="100">
        <f t="shared" si="1"/>
        <v>8110</v>
      </c>
      <c r="K338" s="174"/>
    </row>
    <row r="339" spans="2:11" ht="24.95" customHeight="1" x14ac:dyDescent="0.25">
      <c r="B339" s="290" t="s">
        <v>580</v>
      </c>
      <c r="C339" s="291">
        <v>44347</v>
      </c>
      <c r="D339" s="97">
        <v>0.51874999999999993</v>
      </c>
      <c r="E339" s="97">
        <v>0.52638888888888891</v>
      </c>
      <c r="F339" s="294" t="s">
        <v>482</v>
      </c>
      <c r="G339" s="97" t="s">
        <v>468</v>
      </c>
      <c r="H339" s="292">
        <v>10770</v>
      </c>
      <c r="I339" s="292">
        <v>7600</v>
      </c>
      <c r="J339" s="100">
        <f t="shared" si="1"/>
        <v>3170</v>
      </c>
      <c r="K339" s="174"/>
    </row>
    <row r="340" spans="2:11" ht="24.95" customHeight="1" x14ac:dyDescent="0.25">
      <c r="B340" s="290" t="s">
        <v>581</v>
      </c>
      <c r="C340" s="291">
        <v>44347</v>
      </c>
      <c r="D340" s="97">
        <v>0.58680555555555558</v>
      </c>
      <c r="E340" s="97">
        <v>0.59375</v>
      </c>
      <c r="F340" s="294" t="s">
        <v>461</v>
      </c>
      <c r="G340" s="97" t="s">
        <v>474</v>
      </c>
      <c r="H340" s="292">
        <v>17720</v>
      </c>
      <c r="I340" s="292">
        <v>11170</v>
      </c>
      <c r="J340" s="100">
        <f t="shared" si="1"/>
        <v>6550</v>
      </c>
      <c r="K340" s="174"/>
    </row>
    <row r="341" spans="2:11" ht="24.95" customHeight="1" x14ac:dyDescent="0.25">
      <c r="B341" s="290" t="s">
        <v>582</v>
      </c>
      <c r="C341" s="291">
        <v>44347</v>
      </c>
      <c r="D341" s="97">
        <v>0.59027777777777779</v>
      </c>
      <c r="E341" s="97">
        <v>0.59305555555555556</v>
      </c>
      <c r="F341" s="294" t="s">
        <v>467</v>
      </c>
      <c r="G341" s="97" t="s">
        <v>480</v>
      </c>
      <c r="H341" s="292">
        <v>19850</v>
      </c>
      <c r="I341" s="292">
        <v>11170</v>
      </c>
      <c r="J341" s="100">
        <f t="shared" si="1"/>
        <v>8680</v>
      </c>
      <c r="K341" s="174"/>
    </row>
    <row r="342" spans="2:11" ht="24.95" customHeight="1" x14ac:dyDescent="0.25">
      <c r="B342" s="290" t="s">
        <v>583</v>
      </c>
      <c r="C342" s="291">
        <v>44347</v>
      </c>
      <c r="D342" s="97">
        <v>0.6</v>
      </c>
      <c r="E342" s="97">
        <v>0.60763888888888895</v>
      </c>
      <c r="F342" s="294" t="s">
        <v>458</v>
      </c>
      <c r="G342" s="97" t="s">
        <v>481</v>
      </c>
      <c r="H342" s="292">
        <v>14200</v>
      </c>
      <c r="I342" s="292">
        <v>10630</v>
      </c>
      <c r="J342" s="100">
        <f t="shared" si="1"/>
        <v>3570</v>
      </c>
      <c r="K342" s="174"/>
    </row>
    <row r="343" spans="2:11" ht="24.95" customHeight="1" x14ac:dyDescent="0.25">
      <c r="B343" s="290" t="s">
        <v>584</v>
      </c>
      <c r="C343" s="291">
        <v>44347</v>
      </c>
      <c r="D343" s="97">
        <v>0.65694444444444444</v>
      </c>
      <c r="E343" s="97">
        <v>0.66388888888888886</v>
      </c>
      <c r="F343" s="294" t="s">
        <v>482</v>
      </c>
      <c r="G343" s="97" t="s">
        <v>468</v>
      </c>
      <c r="H343" s="292">
        <v>10420</v>
      </c>
      <c r="I343" s="292">
        <v>7500</v>
      </c>
      <c r="J343" s="100">
        <f t="shared" si="1"/>
        <v>2920</v>
      </c>
      <c r="K343" s="174"/>
    </row>
    <row r="344" spans="2:11" ht="24.95" customHeight="1" x14ac:dyDescent="0.25">
      <c r="B344" s="290" t="s">
        <v>585</v>
      </c>
      <c r="C344" s="291">
        <v>44347</v>
      </c>
      <c r="D344" s="97">
        <v>0.68958333333333333</v>
      </c>
      <c r="E344" s="97">
        <v>0.6958333333333333</v>
      </c>
      <c r="F344" s="294" t="s">
        <v>467</v>
      </c>
      <c r="G344" s="97" t="s">
        <v>480</v>
      </c>
      <c r="H344" s="292">
        <v>14080</v>
      </c>
      <c r="I344" s="292">
        <v>10640</v>
      </c>
      <c r="J344" s="100">
        <f t="shared" si="1"/>
        <v>3440</v>
      </c>
      <c r="K344" s="174"/>
    </row>
    <row r="345" spans="2:11" ht="24.95" customHeight="1" x14ac:dyDescent="0.25">
      <c r="B345" s="290" t="s">
        <v>586</v>
      </c>
      <c r="C345" s="291">
        <v>44347</v>
      </c>
      <c r="D345" s="97">
        <v>0.71250000000000002</v>
      </c>
      <c r="E345" s="97">
        <v>0.72013888888888899</v>
      </c>
      <c r="F345" s="294" t="s">
        <v>464</v>
      </c>
      <c r="G345" s="97" t="s">
        <v>465</v>
      </c>
      <c r="H345" s="292">
        <v>18100</v>
      </c>
      <c r="I345" s="292">
        <v>10880</v>
      </c>
      <c r="J345" s="100">
        <f t="shared" si="1"/>
        <v>7220</v>
      </c>
      <c r="K345" s="174"/>
    </row>
    <row r="346" spans="2:11" ht="24.95" customHeight="1" x14ac:dyDescent="0.25">
      <c r="B346" s="290" t="s">
        <v>587</v>
      </c>
      <c r="C346" s="291">
        <v>44347</v>
      </c>
      <c r="D346" s="97">
        <v>0.90902777777777777</v>
      </c>
      <c r="E346" s="97">
        <v>0.9194444444444444</v>
      </c>
      <c r="F346" s="294" t="s">
        <v>464</v>
      </c>
      <c r="G346" s="97" t="s">
        <v>484</v>
      </c>
      <c r="H346" s="292">
        <v>21140</v>
      </c>
      <c r="I346" s="292">
        <v>10840</v>
      </c>
      <c r="J346" s="100">
        <f t="shared" si="1"/>
        <v>10300</v>
      </c>
      <c r="K346" s="174"/>
    </row>
    <row r="347" spans="2:11" ht="24.95" customHeight="1" thickBot="1" x14ac:dyDescent="0.3">
      <c r="B347" s="290" t="s">
        <v>588</v>
      </c>
      <c r="C347" s="291">
        <v>44347</v>
      </c>
      <c r="D347" s="97">
        <v>0.92361111111111116</v>
      </c>
      <c r="E347" s="97">
        <v>0.93819444444444444</v>
      </c>
      <c r="F347" s="294" t="s">
        <v>461</v>
      </c>
      <c r="G347" s="97" t="s">
        <v>462</v>
      </c>
      <c r="H347" s="292">
        <v>20660</v>
      </c>
      <c r="I347" s="292">
        <v>11190</v>
      </c>
      <c r="J347" s="100">
        <f t="shared" si="1"/>
        <v>9470</v>
      </c>
      <c r="K347" s="174"/>
    </row>
    <row r="348" spans="2:11" ht="44.25" customHeight="1" thickBot="1" x14ac:dyDescent="0.3">
      <c r="B348" s="442" t="s">
        <v>162</v>
      </c>
      <c r="C348" s="443"/>
      <c r="D348" s="443"/>
      <c r="E348" s="443"/>
      <c r="F348" s="443"/>
      <c r="G348" s="443"/>
      <c r="H348" s="443"/>
      <c r="I348" s="444"/>
      <c r="J348" s="96">
        <f>ROUND(SUM(J5:J347)/1000,2)</f>
        <v>2208.59</v>
      </c>
    </row>
    <row r="349" spans="2:11" ht="44.25" customHeight="1" x14ac:dyDescent="0.25">
      <c r="B349" s="82" t="s">
        <v>194</v>
      </c>
    </row>
    <row r="351" spans="2:11" ht="44.25" customHeight="1" x14ac:dyDescent="0.25">
      <c r="J351" s="43" t="s">
        <v>204</v>
      </c>
    </row>
  </sheetData>
  <autoFilter ref="B4:J349" xr:uid="{00000000-0009-0000-0000-000006000000}"/>
  <mergeCells count="3">
    <mergeCell ref="B2:J2"/>
    <mergeCell ref="B3:J3"/>
    <mergeCell ref="B348:I348"/>
  </mergeCells>
  <printOptions horizontalCentered="1"/>
  <pageMargins left="0.31496062992125984" right="0.31496062992125984" top="0.59055118110236227" bottom="0.59055118110236227" header="0.31496062992125984" footer="0.31496062992125984"/>
  <pageSetup paperSize="9" scale="49" fitToHeight="0" orientation="landscape" r:id="rId1"/>
  <headerFooter>
    <oddFooter>&amp;CVia Ambiental Engenharia e Serviços S/A&amp;RPágina &amp;P de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1:L359"/>
  <sheetViews>
    <sheetView zoomScale="60" zoomScaleNormal="60" workbookViewId="0">
      <selection activeCell="I12" sqref="I12"/>
    </sheetView>
  </sheetViews>
  <sheetFormatPr defaultColWidth="9.140625" defaultRowHeight="44.25" customHeight="1" x14ac:dyDescent="0.25"/>
  <cols>
    <col min="1" max="1" width="4.42578125" style="1" customWidth="1"/>
    <col min="2" max="6" width="28.7109375" style="1" customWidth="1"/>
    <col min="7" max="7" width="33" style="1" bestFit="1" customWidth="1"/>
    <col min="8" max="8" width="33" style="91" customWidth="1"/>
    <col min="9" max="9" width="28.7109375" style="1" customWidth="1"/>
    <col min="10" max="10" width="17" style="1" bestFit="1" customWidth="1"/>
    <col min="11" max="11" width="28.7109375" style="1" customWidth="1"/>
    <col min="12" max="16384" width="9.140625" style="1"/>
  </cols>
  <sheetData>
    <row r="1" spans="2:12" ht="23.25" customHeight="1" thickBot="1" x14ac:dyDescent="0.3"/>
    <row r="2" spans="2:12" ht="68.25" customHeight="1" thickBot="1" x14ac:dyDescent="0.3">
      <c r="B2" s="445" t="s">
        <v>161</v>
      </c>
      <c r="C2" s="446"/>
      <c r="D2" s="446"/>
      <c r="E2" s="446"/>
      <c r="F2" s="446"/>
      <c r="G2" s="446"/>
      <c r="H2" s="446"/>
      <c r="I2" s="446"/>
      <c r="J2" s="446"/>
      <c r="K2" s="447"/>
    </row>
    <row r="3" spans="2:12" ht="44.25" customHeight="1" thickBot="1" x14ac:dyDescent="0.3">
      <c r="B3" s="448" t="s">
        <v>382</v>
      </c>
      <c r="C3" s="449"/>
      <c r="D3" s="449"/>
      <c r="E3" s="449"/>
      <c r="F3" s="449"/>
      <c r="G3" s="449"/>
      <c r="H3" s="449"/>
      <c r="I3" s="449"/>
      <c r="J3" s="449"/>
      <c r="K3" s="450"/>
    </row>
    <row r="4" spans="2:12" ht="44.25" customHeight="1" thickBot="1" x14ac:dyDescent="0.3">
      <c r="B4" s="108" t="s">
        <v>3</v>
      </c>
      <c r="C4" s="109" t="s">
        <v>0</v>
      </c>
      <c r="D4" s="109" t="s">
        <v>62</v>
      </c>
      <c r="E4" s="109" t="s">
        <v>63</v>
      </c>
      <c r="F4" s="109" t="s">
        <v>2</v>
      </c>
      <c r="G4" s="109" t="s">
        <v>4</v>
      </c>
      <c r="H4" s="109" t="s">
        <v>5</v>
      </c>
      <c r="I4" s="109" t="s">
        <v>59</v>
      </c>
      <c r="J4" s="110" t="s">
        <v>60</v>
      </c>
      <c r="K4" s="113" t="s">
        <v>1</v>
      </c>
      <c r="L4" s="2"/>
    </row>
    <row r="5" spans="2:12" s="91" customFormat="1" ht="24" customHeight="1" x14ac:dyDescent="0.25">
      <c r="B5" s="266"/>
      <c r="C5" s="202"/>
      <c r="D5" s="267"/>
      <c r="E5" s="267"/>
      <c r="F5" s="267"/>
      <c r="G5" s="205"/>
      <c r="H5" s="267"/>
      <c r="I5" s="203"/>
      <c r="J5" s="203"/>
      <c r="K5" s="207">
        <f>I5-J5</f>
        <v>0</v>
      </c>
      <c r="L5" s="92"/>
    </row>
    <row r="6" spans="2:12" s="91" customFormat="1" ht="24.95" customHeight="1" thickBot="1" x14ac:dyDescent="0.3">
      <c r="B6" s="268"/>
      <c r="C6" s="202"/>
      <c r="D6" s="204"/>
      <c r="E6" s="204"/>
      <c r="F6" s="204"/>
      <c r="G6" s="205"/>
      <c r="H6" s="205"/>
      <c r="I6" s="206"/>
      <c r="J6" s="206"/>
      <c r="K6" s="189">
        <f>I6-J6</f>
        <v>0</v>
      </c>
      <c r="L6" s="92"/>
    </row>
    <row r="7" spans="2:12" ht="44.25" customHeight="1" thickBot="1" x14ac:dyDescent="0.3">
      <c r="B7" s="451" t="s">
        <v>200</v>
      </c>
      <c r="C7" s="452"/>
      <c r="D7" s="452"/>
      <c r="E7" s="452"/>
      <c r="F7" s="452"/>
      <c r="G7" s="452"/>
      <c r="H7" s="452"/>
      <c r="I7" s="452"/>
      <c r="J7" s="453"/>
      <c r="K7" s="208">
        <f>SUM(K5:K6)/1000</f>
        <v>0</v>
      </c>
    </row>
    <row r="8" spans="2:12" ht="44.25" customHeight="1" x14ac:dyDescent="0.4">
      <c r="B8" s="123" t="s">
        <v>207</v>
      </c>
      <c r="C8" s="124"/>
      <c r="D8" s="124"/>
      <c r="E8" s="124"/>
      <c r="F8" s="124"/>
      <c r="G8" s="124"/>
      <c r="H8" s="124"/>
      <c r="I8" s="124"/>
      <c r="J8" s="61"/>
      <c r="K8" s="125"/>
    </row>
    <row r="9" spans="2:12" ht="44.25" customHeight="1" x14ac:dyDescent="0.4">
      <c r="B9" s="91"/>
      <c r="C9" s="91"/>
      <c r="D9" s="91"/>
      <c r="E9" s="91"/>
      <c r="F9" s="91"/>
      <c r="G9" s="91"/>
      <c r="I9" s="91"/>
      <c r="J9" s="89"/>
      <c r="K9" s="90"/>
    </row>
    <row r="10" spans="2:12" ht="44.25" customHeight="1" x14ac:dyDescent="0.25">
      <c r="B10" s="91"/>
      <c r="C10" s="91"/>
      <c r="D10" s="91"/>
      <c r="E10" s="91"/>
      <c r="F10" s="91"/>
      <c r="G10" s="91"/>
      <c r="I10" s="91"/>
      <c r="J10" s="91"/>
      <c r="K10" s="91"/>
    </row>
    <row r="11" spans="2:12" ht="44.25" customHeight="1" x14ac:dyDescent="0.25">
      <c r="B11" s="91"/>
      <c r="C11" s="91"/>
      <c r="D11" s="91"/>
      <c r="E11" s="91"/>
      <c r="F11" s="91"/>
      <c r="G11" s="91"/>
      <c r="I11" s="91"/>
      <c r="J11" s="91"/>
      <c r="K11" s="91"/>
    </row>
    <row r="12" spans="2:12" ht="44.25" customHeight="1" x14ac:dyDescent="0.25">
      <c r="B12" s="91"/>
      <c r="C12" s="91"/>
      <c r="D12" s="91"/>
      <c r="E12" s="91"/>
      <c r="F12" s="91"/>
      <c r="G12" s="91"/>
      <c r="I12" s="91"/>
      <c r="J12" s="91"/>
      <c r="K12" s="91"/>
    </row>
    <row r="13" spans="2:12" ht="44.25" customHeight="1" x14ac:dyDescent="0.25">
      <c r="B13" s="91"/>
      <c r="C13" s="91"/>
      <c r="D13" s="91"/>
      <c r="E13" s="91"/>
      <c r="F13" s="91"/>
      <c r="G13" s="91"/>
      <c r="I13" s="91"/>
      <c r="J13" s="91"/>
      <c r="K13" s="88"/>
    </row>
    <row r="14" spans="2:12" ht="44.25" customHeight="1" x14ac:dyDescent="0.25">
      <c r="B14" s="91"/>
      <c r="C14" s="91"/>
      <c r="D14" s="91"/>
      <c r="E14" s="91"/>
      <c r="F14" s="91"/>
      <c r="G14" s="91"/>
      <c r="I14" s="91"/>
      <c r="J14" s="91"/>
      <c r="K14" s="91"/>
    </row>
    <row r="15" spans="2:12" ht="44.25" customHeight="1" x14ac:dyDescent="0.25">
      <c r="B15" s="91"/>
      <c r="C15" s="91"/>
      <c r="D15" s="91"/>
      <c r="E15" s="91"/>
      <c r="F15" s="91"/>
      <c r="G15" s="91"/>
      <c r="I15" s="91"/>
      <c r="J15" s="91"/>
      <c r="K15" s="91"/>
    </row>
    <row r="16" spans="2:12" ht="44.25" customHeight="1" x14ac:dyDescent="0.25">
      <c r="B16" s="91"/>
      <c r="C16" s="91"/>
      <c r="D16" s="91"/>
      <c r="E16" s="91"/>
      <c r="F16" s="91"/>
      <c r="G16" s="91"/>
      <c r="I16" s="91"/>
      <c r="J16" s="91"/>
      <c r="K16" s="91"/>
    </row>
    <row r="19" spans="12:12" ht="44.25" customHeight="1" x14ac:dyDescent="0.25">
      <c r="L19" s="1">
        <f>'Item 7 - Coleta de Volumosos'!K7</f>
        <v>0</v>
      </c>
    </row>
    <row r="359" spans="11:11" ht="44.25" customHeight="1" x14ac:dyDescent="0.25">
      <c r="K359" s="1" t="b">
        <f>'Item 7 - Coleta de Volumosos'!K7=ROUND(SUM(K6:K358)/1000,2)</f>
        <v>1</v>
      </c>
    </row>
  </sheetData>
  <autoFilter ref="B4:K8" xr:uid="{00000000-0009-0000-0000-000007000000}"/>
  <sortState xmlns:xlrd2="http://schemas.microsoft.com/office/spreadsheetml/2017/richdata2" ref="B8:L120">
    <sortCondition ref="C8:C120"/>
    <sortCondition ref="D8:D120"/>
  </sortState>
  <mergeCells count="3">
    <mergeCell ref="B2:K2"/>
    <mergeCell ref="B3:K3"/>
    <mergeCell ref="B7:J7"/>
  </mergeCells>
  <printOptions horizontalCentered="1"/>
  <pageMargins left="0.31496062992125984" right="0.31496062992125984" top="0.59055118110236227" bottom="0.59055118110236227" header="0.31496062992125984" footer="0.31496062992125984"/>
  <pageSetup paperSize="9" scale="50" fitToHeight="0" orientation="landscape" r:id="rId1"/>
  <headerFooter>
    <oddFooter>&amp;CVia Ambiental Engenharia e Serviços S/A&amp;RPágina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J14"/>
  <sheetViews>
    <sheetView zoomScaleNormal="100" workbookViewId="0">
      <selection activeCell="B2" sqref="B2:L311"/>
    </sheetView>
  </sheetViews>
  <sheetFormatPr defaultColWidth="9.140625" defaultRowHeight="15" x14ac:dyDescent="0.25"/>
  <cols>
    <col min="1" max="1" width="4.42578125" style="1" customWidth="1"/>
    <col min="2" max="8" width="19.5703125" style="1" customWidth="1"/>
    <col min="9" max="9" width="32.42578125" style="1" customWidth="1"/>
    <col min="10" max="16384" width="9.140625" style="1"/>
  </cols>
  <sheetData>
    <row r="1" spans="2:10" ht="15.75" thickBot="1" x14ac:dyDescent="0.3"/>
    <row r="2" spans="2:10" ht="27" customHeight="1" x14ac:dyDescent="0.25">
      <c r="B2" s="454" t="s">
        <v>24</v>
      </c>
      <c r="C2" s="455"/>
      <c r="D2" s="455"/>
      <c r="E2" s="455"/>
      <c r="F2" s="455"/>
      <c r="G2" s="455"/>
      <c r="H2" s="455"/>
      <c r="I2" s="456"/>
    </row>
    <row r="3" spans="2:10" ht="15" customHeight="1" x14ac:dyDescent="0.25">
      <c r="B3" s="457"/>
      <c r="C3" s="458"/>
      <c r="D3" s="458"/>
      <c r="E3" s="458"/>
      <c r="F3" s="458"/>
      <c r="G3" s="458"/>
      <c r="H3" s="458"/>
      <c r="I3" s="459"/>
    </row>
    <row r="4" spans="2:10" ht="15" customHeight="1" x14ac:dyDescent="0.25">
      <c r="B4" s="457"/>
      <c r="C4" s="458"/>
      <c r="D4" s="458"/>
      <c r="E4" s="458"/>
      <c r="F4" s="458"/>
      <c r="G4" s="458"/>
      <c r="H4" s="458"/>
      <c r="I4" s="459"/>
    </row>
    <row r="5" spans="2:10" ht="15" customHeight="1" thickBot="1" x14ac:dyDescent="0.3">
      <c r="B5" s="460"/>
      <c r="C5" s="461"/>
      <c r="D5" s="461"/>
      <c r="E5" s="461"/>
      <c r="F5" s="461"/>
      <c r="G5" s="461"/>
      <c r="H5" s="461"/>
      <c r="I5" s="462"/>
    </row>
    <row r="6" spans="2:10" ht="28.5" customHeight="1" x14ac:dyDescent="0.25">
      <c r="B6" s="463" t="s">
        <v>32</v>
      </c>
      <c r="C6" s="464"/>
      <c r="D6" s="464"/>
      <c r="E6" s="464"/>
      <c r="F6" s="464"/>
      <c r="G6" s="464"/>
      <c r="H6" s="464"/>
      <c r="I6" s="465"/>
    </row>
    <row r="7" spans="2:10" ht="42.75" customHeight="1" thickBot="1" x14ac:dyDescent="0.3">
      <c r="B7" s="9" t="s">
        <v>34</v>
      </c>
      <c r="C7" s="10" t="s">
        <v>39</v>
      </c>
      <c r="D7" s="10" t="s">
        <v>26</v>
      </c>
      <c r="E7" s="10" t="s">
        <v>21</v>
      </c>
      <c r="F7" s="10" t="s">
        <v>1</v>
      </c>
      <c r="G7" s="10" t="s">
        <v>2</v>
      </c>
      <c r="H7" s="10" t="s">
        <v>4</v>
      </c>
      <c r="I7" s="11" t="s">
        <v>19</v>
      </c>
      <c r="J7" s="2"/>
    </row>
    <row r="8" spans="2:10" ht="46.5" customHeight="1" x14ac:dyDescent="0.25">
      <c r="B8" s="17" t="s">
        <v>35</v>
      </c>
      <c r="C8" s="21"/>
      <c r="D8" s="27" t="s">
        <v>40</v>
      </c>
      <c r="E8" s="21"/>
      <c r="F8" s="21"/>
      <c r="G8" s="21"/>
      <c r="H8" s="21"/>
      <c r="I8" s="22"/>
    </row>
    <row r="9" spans="2:10" ht="46.5" customHeight="1" x14ac:dyDescent="0.25">
      <c r="B9" s="18" t="s">
        <v>36</v>
      </c>
      <c r="C9" s="23"/>
      <c r="D9" s="28" t="s">
        <v>41</v>
      </c>
      <c r="E9" s="23"/>
      <c r="F9" s="23"/>
      <c r="G9" s="23"/>
      <c r="H9" s="23"/>
      <c r="I9" s="24"/>
    </row>
    <row r="10" spans="2:10" ht="46.5" customHeight="1" x14ac:dyDescent="0.25">
      <c r="B10" s="18" t="s">
        <v>37</v>
      </c>
      <c r="C10" s="23"/>
      <c r="D10" s="28" t="s">
        <v>42</v>
      </c>
      <c r="E10" s="23"/>
      <c r="F10" s="23"/>
      <c r="G10" s="23"/>
      <c r="H10" s="23"/>
      <c r="I10" s="24"/>
    </row>
    <row r="11" spans="2:10" ht="46.5" customHeight="1" thickBot="1" x14ac:dyDescent="0.3">
      <c r="B11" s="19" t="s">
        <v>38</v>
      </c>
      <c r="C11" s="25"/>
      <c r="D11" s="29" t="s">
        <v>43</v>
      </c>
      <c r="E11" s="25"/>
      <c r="F11" s="25"/>
      <c r="G11" s="25"/>
      <c r="H11" s="25"/>
      <c r="I11" s="26"/>
    </row>
    <row r="12" spans="2:10" ht="24" customHeight="1" x14ac:dyDescent="0.25">
      <c r="B12" s="30" t="s">
        <v>44</v>
      </c>
      <c r="D12" s="54">
        <v>0</v>
      </c>
      <c r="E12" s="20" t="s">
        <v>45</v>
      </c>
      <c r="G12" s="30" t="s">
        <v>48</v>
      </c>
      <c r="H12" s="54">
        <f>D12-D13-D14</f>
        <v>0</v>
      </c>
      <c r="I12" s="20" t="s">
        <v>45</v>
      </c>
    </row>
    <row r="13" spans="2:10" ht="24" customHeight="1" x14ac:dyDescent="0.25">
      <c r="B13" s="30" t="s">
        <v>46</v>
      </c>
      <c r="D13" s="54">
        <v>0</v>
      </c>
      <c r="E13" s="20" t="s">
        <v>45</v>
      </c>
      <c r="G13" s="30" t="s">
        <v>49</v>
      </c>
      <c r="H13" s="54">
        <v>0</v>
      </c>
      <c r="I13" s="20" t="s">
        <v>45</v>
      </c>
    </row>
    <row r="14" spans="2:10" ht="24" customHeight="1" x14ac:dyDescent="0.25">
      <c r="B14" s="30" t="s">
        <v>47</v>
      </c>
      <c r="D14" s="54">
        <v>0</v>
      </c>
      <c r="E14" s="20" t="s">
        <v>45</v>
      </c>
      <c r="G14" s="30" t="s">
        <v>50</v>
      </c>
      <c r="H14" s="54">
        <f>H12+H13</f>
        <v>0</v>
      </c>
      <c r="I14" s="20" t="s">
        <v>45</v>
      </c>
    </row>
  </sheetData>
  <mergeCells count="2">
    <mergeCell ref="B2:I5"/>
    <mergeCell ref="B6:I6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34</vt:i4>
      </vt:variant>
      <vt:variant>
        <vt:lpstr>Intervalos Nomeados</vt:lpstr>
      </vt:variant>
      <vt:variant>
        <vt:i4>51</vt:i4>
      </vt:variant>
    </vt:vector>
  </HeadingPairs>
  <TitlesOfParts>
    <vt:vector size="85" baseType="lpstr">
      <vt:lpstr>BM 04.2021 </vt:lpstr>
      <vt:lpstr>Item 1 - Varrição</vt:lpstr>
      <vt:lpstr>Item 2 - Capinação</vt:lpstr>
      <vt:lpstr>Item 3 - Pintura</vt:lpstr>
      <vt:lpstr>Item 4 - Serviços Complem.</vt:lpstr>
      <vt:lpstr>Item 5 - Conteineres</vt:lpstr>
      <vt:lpstr>Item 6 - Coleta Domiciliar</vt:lpstr>
      <vt:lpstr>Item 7 - Coleta de Volumosos</vt:lpstr>
      <vt:lpstr>Item 8 - Beneficiamento Poda</vt:lpstr>
      <vt:lpstr>Item 9 - Beneficiamento Entulho</vt:lpstr>
      <vt:lpstr>Item 8 - Aterro Sanitário</vt:lpstr>
      <vt:lpstr>Item 11 - Água Pluvial</vt:lpstr>
      <vt:lpstr>Item 9 - Chorume</vt:lpstr>
      <vt:lpstr>Item 10 - Gás</vt:lpstr>
      <vt:lpstr>Item 11 - Pluvial</vt:lpstr>
      <vt:lpstr>Item 13 - EH</vt:lpstr>
      <vt:lpstr>Item 14 - Rolo</vt:lpstr>
      <vt:lpstr>Item 15 - Basculante</vt:lpstr>
      <vt:lpstr>Item 2 - Capinação Fotos</vt:lpstr>
      <vt:lpstr>Item 3 - Pintura Fotos</vt:lpstr>
      <vt:lpstr>Item 1 - Varrição Fotos</vt:lpstr>
      <vt:lpstr>Item 4 - Serviços comp. Fotos.</vt:lpstr>
      <vt:lpstr>Item 5 - Conteineres Fotos</vt:lpstr>
      <vt:lpstr>Item 6 - Coleta Dom. Fotos</vt:lpstr>
      <vt:lpstr>Item 8 - Aterro San. Fotos</vt:lpstr>
      <vt:lpstr>Item 14 - Dren Chor Fotos </vt:lpstr>
      <vt:lpstr>Item 10 - Gas Fotos</vt:lpstr>
      <vt:lpstr>Item 11 - Pluvial Fotos</vt:lpstr>
      <vt:lpstr>Item 13 - EH Fotos</vt:lpstr>
      <vt:lpstr>Item 14 - Rolo Fotos</vt:lpstr>
      <vt:lpstr>Item 15 - Basculante Fotos</vt:lpstr>
      <vt:lpstr>Item 15 - Camp. Outub. Rosa</vt:lpstr>
      <vt:lpstr>Item 13 - Águas Pluviais</vt:lpstr>
      <vt:lpstr>Item 14 - Administração Local</vt:lpstr>
      <vt:lpstr>'BM 04.2021 '!Area_de_impressao</vt:lpstr>
      <vt:lpstr>'Item 1 - Varrição'!Area_de_impressao</vt:lpstr>
      <vt:lpstr>'Item 1 - Varrição Fotos'!Area_de_impressao</vt:lpstr>
      <vt:lpstr>'Item 10 - Gás'!Area_de_impressao</vt:lpstr>
      <vt:lpstr>'Item 10 - Gas Fotos'!Area_de_impressao</vt:lpstr>
      <vt:lpstr>'Item 11 - Água Pluvial'!Area_de_impressao</vt:lpstr>
      <vt:lpstr>'Item 11 - Pluvial'!Area_de_impressao</vt:lpstr>
      <vt:lpstr>'Item 11 - Pluvial Fotos'!Area_de_impressao</vt:lpstr>
      <vt:lpstr>'Item 13 - EH'!Area_de_impressao</vt:lpstr>
      <vt:lpstr>'Item 13 - EH Fotos'!Area_de_impressao</vt:lpstr>
      <vt:lpstr>'Item 14 - Dren Chor Fotos '!Area_de_impressao</vt:lpstr>
      <vt:lpstr>'Item 14 - Rolo'!Area_de_impressao</vt:lpstr>
      <vt:lpstr>'Item 14 - Rolo Fotos'!Area_de_impressao</vt:lpstr>
      <vt:lpstr>'Item 15 - Basculante'!Area_de_impressao</vt:lpstr>
      <vt:lpstr>'Item 15 - Basculante Fotos'!Area_de_impressao</vt:lpstr>
      <vt:lpstr>'Item 15 - Camp. Outub. Rosa'!Area_de_impressao</vt:lpstr>
      <vt:lpstr>'Item 2 - Capinação'!Area_de_impressao</vt:lpstr>
      <vt:lpstr>'Item 2 - Capinação Fotos'!Area_de_impressao</vt:lpstr>
      <vt:lpstr>'Item 3 - Pintura'!Area_de_impressao</vt:lpstr>
      <vt:lpstr>'Item 3 - Pintura Fotos'!Area_de_impressao</vt:lpstr>
      <vt:lpstr>'Item 4 - Serviços comp. Fotos.'!Area_de_impressao</vt:lpstr>
      <vt:lpstr>'Item 4 - Serviços Complem.'!Area_de_impressao</vt:lpstr>
      <vt:lpstr>'Item 5 - Conteineres'!Area_de_impressao</vt:lpstr>
      <vt:lpstr>'Item 5 - Conteineres Fotos'!Area_de_impressao</vt:lpstr>
      <vt:lpstr>'Item 6 - Coleta Dom. Fotos'!Area_de_impressao</vt:lpstr>
      <vt:lpstr>'Item 6 - Coleta Domiciliar'!Area_de_impressao</vt:lpstr>
      <vt:lpstr>'Item 7 - Coleta de Volumosos'!Area_de_impressao</vt:lpstr>
      <vt:lpstr>'Item 8 - Aterro San. Fotos'!Area_de_impressao</vt:lpstr>
      <vt:lpstr>'Item 8 - Aterro Sanitário'!Area_de_impressao</vt:lpstr>
      <vt:lpstr>'Item 9 - Chorume'!Area_de_impressao</vt:lpstr>
      <vt:lpstr>'Item 1 - Varrição'!Titulos_de_impressao</vt:lpstr>
      <vt:lpstr>'Item 1 - Varrição Fotos'!Titulos_de_impressao</vt:lpstr>
      <vt:lpstr>'Item 10 - Gas Fotos'!Titulos_de_impressao</vt:lpstr>
      <vt:lpstr>'Item 11 - Pluvial Fotos'!Titulos_de_impressao</vt:lpstr>
      <vt:lpstr>'Item 13 - EH Fotos'!Titulos_de_impressao</vt:lpstr>
      <vt:lpstr>'Item 14 - Dren Chor Fotos '!Titulos_de_impressao</vt:lpstr>
      <vt:lpstr>'Item 14 - Rolo Fotos'!Titulos_de_impressao</vt:lpstr>
      <vt:lpstr>'Item 15 - Basculante Fotos'!Titulos_de_impressao</vt:lpstr>
      <vt:lpstr>'Item 15 - Camp. Outub. Rosa'!Titulos_de_impressao</vt:lpstr>
      <vt:lpstr>'Item 2 - Capinação'!Titulos_de_impressao</vt:lpstr>
      <vt:lpstr>'Item 2 - Capinação Fotos'!Titulos_de_impressao</vt:lpstr>
      <vt:lpstr>'Item 3 - Pintura'!Titulos_de_impressao</vt:lpstr>
      <vt:lpstr>'Item 3 - Pintura Fotos'!Titulos_de_impressao</vt:lpstr>
      <vt:lpstr>'Item 4 - Serviços comp. Fotos.'!Titulos_de_impressao</vt:lpstr>
      <vt:lpstr>'Item 4 - Serviços Complem.'!Titulos_de_impressao</vt:lpstr>
      <vt:lpstr>'Item 5 - Conteineres Fotos'!Titulos_de_impressao</vt:lpstr>
      <vt:lpstr>'Item 6 - Coleta Dom. Fotos'!Titulos_de_impressao</vt:lpstr>
      <vt:lpstr>'Item 6 - Coleta Domiciliar'!Titulos_de_impressao</vt:lpstr>
      <vt:lpstr>'Item 7 - Coleta de Volumosos'!Titulos_de_impressao</vt:lpstr>
      <vt:lpstr>'Item 8 - Aterro San. Fotos'!Titulos_de_impressao</vt:lpstr>
      <vt:lpstr>'Item 8 - Aterro Sanitário'!Titulos_de_impressao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Vanessa</dc:creator>
  <cp:lastModifiedBy>emerson</cp:lastModifiedBy>
  <cp:lastPrinted>2021-06-02T12:00:19Z</cp:lastPrinted>
  <dcterms:created xsi:type="dcterms:W3CDTF">2018-02-08T18:24:09Z</dcterms:created>
  <dcterms:modified xsi:type="dcterms:W3CDTF">2021-06-15T15:07:22Z</dcterms:modified>
</cp:coreProperties>
</file>